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V:\02-OficEstad\usuarios\martha\LAS CIFRAS\Edición 2007\"/>
    </mc:Choice>
  </mc:AlternateContent>
  <bookViews>
    <workbookView xWindow="0" yWindow="0" windowWidth="28800" windowHeight="12300" tabRatio="901"/>
  </bookViews>
  <sheets>
    <sheet name="Índice" sheetId="61" r:id="rId1"/>
    <sheet name="D11. 1" sheetId="50" r:id="rId2"/>
    <sheet name="D11.2" sheetId="60" r:id="rId3"/>
    <sheet name="D11.3" sheetId="49" r:id="rId4"/>
    <sheet name="D11.4" sheetId="52" r:id="rId5"/>
    <sheet name="D11.5" sheetId="51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A_impresión_IM" localSheetId="1">#REF!</definedName>
    <definedName name="A_impresión_IM">#REF!</definedName>
    <definedName name="esped" localSheetId="1">#REF!</definedName>
    <definedName name="esped">#REF!</definedName>
    <definedName name="FTAMAN">#N/A</definedName>
    <definedName name="GSOCIAL" localSheetId="1">#REF!</definedName>
    <definedName name="GSOCIAL">#REF!</definedName>
    <definedName name="XYZ" localSheetId="1">#REF!</definedName>
    <definedName name="XYZ">#REF!</definedName>
  </definedNames>
  <calcPr calcId="162913"/>
</workbook>
</file>

<file path=xl/calcChain.xml><?xml version="1.0" encoding="utf-8"?>
<calcChain xmlns="http://schemas.openxmlformats.org/spreadsheetml/2006/main">
  <c r="E7" i="52" l="1"/>
  <c r="F7" i="52"/>
  <c r="G7" i="52"/>
  <c r="B25" i="52"/>
  <c r="C25" i="52"/>
  <c r="D25" i="52"/>
  <c r="E25" i="52"/>
  <c r="F25" i="52"/>
  <c r="G25" i="52"/>
  <c r="B30" i="51"/>
  <c r="C30" i="51"/>
  <c r="D30" i="51"/>
  <c r="E30" i="51"/>
  <c r="F30" i="51"/>
  <c r="G30" i="51"/>
  <c r="B31" i="51"/>
  <c r="C31" i="51"/>
  <c r="D31" i="51"/>
  <c r="F31" i="51"/>
  <c r="G31" i="51"/>
  <c r="B32" i="51"/>
  <c r="C32" i="51"/>
  <c r="D32" i="51"/>
  <c r="E32" i="51"/>
  <c r="F32" i="51"/>
  <c r="G32" i="51"/>
  <c r="B33" i="51"/>
  <c r="C33" i="51"/>
  <c r="D33" i="51"/>
  <c r="E33" i="51"/>
  <c r="F33" i="51"/>
  <c r="G33" i="51"/>
  <c r="B34" i="51"/>
  <c r="C34" i="51"/>
  <c r="D34" i="51"/>
  <c r="E34" i="51"/>
  <c r="F34" i="51"/>
  <c r="G34" i="51"/>
</calcChain>
</file>

<file path=xl/sharedStrings.xml><?xml version="1.0" encoding="utf-8"?>
<sst xmlns="http://schemas.openxmlformats.org/spreadsheetml/2006/main" count="194" uniqueCount="121">
  <si>
    <t>TOTAL</t>
  </si>
  <si>
    <t>Pesca</t>
  </si>
  <si>
    <t>Industrias extractivas</t>
  </si>
  <si>
    <t>Industrias manufactureras</t>
  </si>
  <si>
    <t>Construcción</t>
  </si>
  <si>
    <t>Hostelería</t>
  </si>
  <si>
    <t>Transporte, almacenamiento y comunicaciones</t>
  </si>
  <si>
    <t>Intermediación financiera</t>
  </si>
  <si>
    <t>Actividades inmobiliarias y de alquiler, servicios empresariales</t>
  </si>
  <si>
    <t>Administración pública, defensa y seguridad social obligatoria</t>
  </si>
  <si>
    <t>Educación</t>
  </si>
  <si>
    <t>Actividades sanitarias y veterinarias, servicios sociales</t>
  </si>
  <si>
    <t>Otras actividades sociales y de servicios prestados a la comunidad, servicios personales</t>
  </si>
  <si>
    <t>Hogares que emplean personal doméstico</t>
  </si>
  <si>
    <t>HOMBRES</t>
  </si>
  <si>
    <t>MUJERES</t>
  </si>
  <si>
    <t>Dirección de las empresas y de la administración pública</t>
  </si>
  <si>
    <t>Técnicos y profesionales de apoyo</t>
  </si>
  <si>
    <t>Trabajadores de servicios de restauración, personales, protección y vendedores de comercio</t>
  </si>
  <si>
    <t>Trabajadores cualificados en agricultura y pesca</t>
  </si>
  <si>
    <t>Operadores de instalaciones y maquinaria; montadores</t>
  </si>
  <si>
    <t>Trabajadores no cualificados</t>
  </si>
  <si>
    <t>Fuerzas armadas</t>
  </si>
  <si>
    <t>Técnicos y profesionales científicos e intelectuales</t>
  </si>
  <si>
    <t>Empleados de tipo administrativo</t>
  </si>
  <si>
    <t>Producción y distribución de energía eléctrica, gas y agua</t>
  </si>
  <si>
    <t>Artesanos y trabajadores cualificados de industrias manufactureras, construcción y minería, excepto operadores.</t>
  </si>
  <si>
    <t>Agricultura, ganadería, caza y silvicultura</t>
  </si>
  <si>
    <t>Comercio, reparación de vehículos a motor y artículos personales y de uso doméstico</t>
  </si>
  <si>
    <t>Organismos extraterritoriales</t>
  </si>
  <si>
    <t>RAMAS DE ACTIVIDAD</t>
  </si>
  <si>
    <t>(1) La distribución entre estudios reglados y no reglados no es excluyente</t>
  </si>
  <si>
    <t>OCUPACIÓN</t>
  </si>
  <si>
    <t xml:space="preserve">TOTAL </t>
  </si>
  <si>
    <t>Andalucía</t>
  </si>
  <si>
    <t>Aragón</t>
  </si>
  <si>
    <t>Asturias (Principado de)</t>
  </si>
  <si>
    <t>Balears (Illes)</t>
  </si>
  <si>
    <t>Canarias</t>
  </si>
  <si>
    <t>Cantabria</t>
  </si>
  <si>
    <t>Castilla y León</t>
  </si>
  <si>
    <t>Castilla-La Mancha</t>
  </si>
  <si>
    <t>Cataluña</t>
  </si>
  <si>
    <t>Comunidad Valenciana</t>
  </si>
  <si>
    <t>Extremadura</t>
  </si>
  <si>
    <t>Galicia</t>
  </si>
  <si>
    <t>Madrid (Comunidad de)</t>
  </si>
  <si>
    <t>Murcia (Región de)</t>
  </si>
  <si>
    <t>Navarra (Comunidad Foral de)</t>
  </si>
  <si>
    <t>País Vasco</t>
  </si>
  <si>
    <t>Rioja (La)</t>
  </si>
  <si>
    <t>Ceuta y Melilla</t>
  </si>
  <si>
    <t>Agricultura</t>
  </si>
  <si>
    <t>Industria</t>
  </si>
  <si>
    <t>Comercio</t>
  </si>
  <si>
    <t>Servicios</t>
  </si>
  <si>
    <t>TOTAL DE PARTICIPANTES</t>
  </si>
  <si>
    <t>Edad del participante (%)</t>
  </si>
  <si>
    <t>De 16 a 25</t>
  </si>
  <si>
    <t>De 26 a 35</t>
  </si>
  <si>
    <t>De 36 a 45</t>
  </si>
  <si>
    <t>De 46 a 55</t>
  </si>
  <si>
    <t>Mayores de 55</t>
  </si>
  <si>
    <t>Sin datos</t>
  </si>
  <si>
    <t>Sexo (%)</t>
  </si>
  <si>
    <t>Hombres</t>
  </si>
  <si>
    <t>Mujeres</t>
  </si>
  <si>
    <t>Categoría profesional (%)</t>
  </si>
  <si>
    <t>Directivos</t>
  </si>
  <si>
    <t>Mandos intermedios</t>
  </si>
  <si>
    <t>Técnicos</t>
  </si>
  <si>
    <t>Trabajadores cualificados</t>
  </si>
  <si>
    <t>Tamaño de la empresa (%)</t>
  </si>
  <si>
    <t>De 1 a 9 asalariados</t>
  </si>
  <si>
    <t>De 10 a 49 asalariados</t>
  </si>
  <si>
    <t>De 50 a 249 asalariados</t>
  </si>
  <si>
    <t>250 y más asalariados</t>
  </si>
  <si>
    <t xml:space="preserve"> Nota: Pueden darse diferencias entre el sumatorio de parciales y totales reflejados en la tabla debido a valores nulos o fuera de rango.</t>
  </si>
  <si>
    <t xml:space="preserve">(1) Datos por sector de actividad están referidos sólo a la Convocatoria de Demanda, la cual está orientada a incrementar la competitividad de las </t>
  </si>
  <si>
    <t>(2) Resultados provisionales.</t>
  </si>
  <si>
    <t>SEXO (%)</t>
  </si>
  <si>
    <t>EDAD (%) (3)</t>
  </si>
  <si>
    <t>16-25</t>
  </si>
  <si>
    <t>26-45</t>
  </si>
  <si>
    <t>46 y más</t>
  </si>
  <si>
    <t>(3) Pueden darse diferencias entre el sumatorio de parciales y totales reflejados en la tabla debido a valores nulos o fuera de rango.</t>
  </si>
  <si>
    <t>D11.1. Formación permanente: población de 25 a 64 años que cursa estudios por comunidad autónoma (1)</t>
  </si>
  <si>
    <t>% Ocupados que cursan estudios (1)</t>
  </si>
  <si>
    <t>Total</t>
  </si>
  <si>
    <r>
      <t xml:space="preserve">Total ocupados </t>
    </r>
    <r>
      <rPr>
        <i/>
        <sz val="7"/>
        <rFont val="Arial"/>
        <family val="2"/>
      </rPr>
      <t>(Miles)</t>
    </r>
  </si>
  <si>
    <r>
      <t>Total ocupados</t>
    </r>
    <r>
      <rPr>
        <i/>
        <sz val="7"/>
        <rFont val="Arial"/>
        <family val="2"/>
      </rPr>
      <t xml:space="preserve"> (Miles)</t>
    </r>
  </si>
  <si>
    <t>D11.2. Porcentaje de ocupados que cursan estudios, por tipo de estudios cursados y rama de actividad. Año 2005</t>
  </si>
  <si>
    <t>D11.3. Porcentaje de ocupados que cursan estudios, por tipo de estudios cursados y ocupación. Año 2005</t>
  </si>
  <si>
    <t xml:space="preserve">Est. Reglados </t>
  </si>
  <si>
    <t>Est. No reglados</t>
  </si>
  <si>
    <t xml:space="preserve">empresas a través de la formación de sus trabajadores en aquellas materias formativas que la empresa decida. </t>
  </si>
  <si>
    <t>Porcentaje de ocupados que cursan estudios (1)</t>
  </si>
  <si>
    <t>D. ENSEÑANZAS DEL SISTEMA EDUCATIVO Y FORMATIVO</t>
  </si>
  <si>
    <t>D11. La formación permanente y la formación continua</t>
  </si>
  <si>
    <t>D11.1</t>
  </si>
  <si>
    <t>D11.2</t>
  </si>
  <si>
    <t>D11.3</t>
  </si>
  <si>
    <t>D11.4</t>
  </si>
  <si>
    <t>D11.5</t>
  </si>
  <si>
    <t>Fuentes de información:</t>
  </si>
  <si>
    <t>- Encuesta de Población Activa (EPA) – 2º trimestre. I.N.E. (D11.1 a D11.3; tabla D11.1 – Indicador Formación Permanente – metodología EUROSTAT).</t>
  </si>
  <si>
    <t>Contenido, notas explicativas y gráficos (ver formato pdf)</t>
  </si>
  <si>
    <t xml:space="preserve">• </t>
  </si>
  <si>
    <t>- Estadísticas de los Planes de formación derivados de los III Acuerdos Nacionales de Formación Continua (Avance de Resultados). Fundación Tripartita para la Formación en el Empleo (tabla D11.4 y D11.5).</t>
  </si>
  <si>
    <t xml:space="preserve">Formación permanente: población de 25 a 64 años que cursa estudios por comunidad autónoma </t>
  </si>
  <si>
    <t xml:space="preserve">      </t>
  </si>
  <si>
    <t xml:space="preserve">(1) Se considera la población de 25 a 64 años, ocupada y no ocupada, que en las cuatro últimas semanas ha cursado algún tipo de estudios, bien en el marco de la empresa/centro de trabajo o fuera de él. </t>
  </si>
  <si>
    <t>Porcentaje de ocupados que cursan estudios, por tipo de estudios cursados y rama de actividad. Año 2005</t>
  </si>
  <si>
    <t>Porcentaje de ocupados que cursan estudios, por tipo de estudios cursados y ocupación. Año 2005</t>
  </si>
  <si>
    <r>
      <t xml:space="preserve">D11.4. </t>
    </r>
    <r>
      <rPr>
        <b/>
        <i/>
        <sz val="9"/>
        <color indexed="18"/>
        <rFont val="Arial"/>
        <family val="2"/>
      </rPr>
      <t xml:space="preserve">Iniciativas derivadas de los III Acuerdos Nacionales para la Formación Continua: </t>
    </r>
    <r>
      <rPr>
        <b/>
        <sz val="9"/>
        <color indexed="18"/>
        <rFont val="Arial"/>
        <family val="2"/>
      </rPr>
      <t>Participantes formados por perfil</t>
    </r>
  </si>
  <si>
    <t xml:space="preserve">            sociolaboral y comunidad autónoma (1). Convocatoria 2005 (2)</t>
  </si>
  <si>
    <t>Iniciativas derivadas de los III Acuerdos Nacionales para la Formación Continua: Participantes formados por perfil  sociolaboral y comunidad autónoma. Convocatoria 2005</t>
  </si>
  <si>
    <r>
      <t xml:space="preserve">D11.5. </t>
    </r>
    <r>
      <rPr>
        <b/>
        <i/>
        <sz val="9"/>
        <color indexed="18"/>
        <rFont val="Arial"/>
        <family val="2"/>
      </rPr>
      <t xml:space="preserve">Iniciativas derivadas de los III Acuerdos Nacionales para la Formación Continua: </t>
    </r>
    <r>
      <rPr>
        <b/>
        <sz val="9"/>
        <color indexed="18"/>
        <rFont val="Arial"/>
        <family val="2"/>
      </rPr>
      <t>Participantes formados por perfil</t>
    </r>
  </si>
  <si>
    <t xml:space="preserve">             sociolaboral y sector de actividad (1). Convocatoria 2005 (2)</t>
  </si>
  <si>
    <t>Iniciativas derivadas de los III Acuerdos Nacionales para la Formación Continua: Participantes formados por perfil sociolaboral y sector de actividad. Convocatoria 2005</t>
  </si>
  <si>
    <t>Las cifras de la educación en España. Estadísticas e indicadores. Edición 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</si>
</sst>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78" formatCode="#,##0_M_M"/>
    <numFmt numFmtId="179" formatCode="#,##0.0_M_M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_-* #,##0\ _F_._F_-;\-* #,##0\ _F_._F_-;_-* &quot;-&quot;\ _F_._F_-;_-@_-"/>
    <numFmt numFmtId="183" formatCode="_-* #,##0.00\ _F_._F_-;\-* #,##0.00\ _F_._F_-;_-* &quot;-&quot;??\ _F_._F_-;_-@_-"/>
    <numFmt numFmtId="187" formatCode="0.0_M_M"/>
    <numFmt numFmtId="189" formatCode="0.0_M_M_M"/>
    <numFmt numFmtId="191" formatCode="0.0_M_M_M_M_J"/>
    <numFmt numFmtId="192" formatCode="#,##0_M_M_J"/>
    <numFmt numFmtId="194" formatCode="#,##0.0_M_M_M"/>
    <numFmt numFmtId="202" formatCode="0.0"/>
    <numFmt numFmtId="203" formatCode="#,##0.0"/>
    <numFmt numFmtId="206" formatCode="#,##0_M_M_M"/>
    <numFmt numFmtId="207" formatCode="#,##0_M_M_M_M"/>
    <numFmt numFmtId="209" formatCode="#,##0.0_I"/>
    <numFmt numFmtId="210" formatCode="#,##0_M_I"/>
  </numFmts>
  <fonts count="40">
    <font>
      <sz val="10"/>
      <name val="MS Sans Serif"/>
    </font>
    <font>
      <sz val="10"/>
      <name val="MS Sans Serif"/>
    </font>
    <font>
      <sz val="8"/>
      <name val="Arial"/>
      <family val="2"/>
    </font>
    <font>
      <sz val="10"/>
      <color indexed="8"/>
      <name val="MS Sans Serif"/>
    </font>
    <font>
      <sz val="8"/>
      <color indexed="8"/>
      <name val="MS Sans Serif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name val="Arial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</font>
    <font>
      <u/>
      <sz val="10"/>
      <color indexed="12"/>
      <name val="Arial"/>
    </font>
    <font>
      <sz val="10"/>
      <name val="Arial"/>
      <family val="2"/>
    </font>
    <font>
      <b/>
      <sz val="8.5"/>
      <color indexed="8"/>
      <name val="MS Sans Serif"/>
      <family val="2"/>
    </font>
    <font>
      <b/>
      <u/>
      <sz val="10"/>
      <color indexed="8"/>
      <name val="MS Sans Serif"/>
      <family val="2"/>
    </font>
    <font>
      <b/>
      <sz val="8"/>
      <name val="Arial"/>
      <family val="2"/>
    </font>
    <font>
      <sz val="7"/>
      <name val="MS Sans Serif"/>
      <family val="2"/>
    </font>
    <font>
      <sz val="10"/>
      <name val="MS Sans Serif"/>
      <family val="2"/>
    </font>
    <font>
      <sz val="9"/>
      <name val="MS Sans Serif"/>
      <family val="2"/>
    </font>
    <font>
      <b/>
      <sz val="7"/>
      <name val="Arial"/>
      <family val="2"/>
    </font>
    <font>
      <sz val="7"/>
      <name val="Arial"/>
      <family val="2"/>
    </font>
    <font>
      <b/>
      <sz val="9"/>
      <color indexed="18"/>
      <name val="Arial"/>
      <family val="2"/>
    </font>
    <font>
      <sz val="8"/>
      <name val="MS Sans Serif"/>
    </font>
    <font>
      <b/>
      <sz val="7"/>
      <name val="MS Sans Serif"/>
      <family val="2"/>
    </font>
    <font>
      <sz val="9"/>
      <name val="Arial"/>
      <family val="2"/>
    </font>
    <font>
      <sz val="7"/>
      <name val="MS Sans Serif"/>
    </font>
    <font>
      <b/>
      <sz val="7"/>
      <name val="MS Sans Serif"/>
    </font>
    <font>
      <b/>
      <i/>
      <sz val="9"/>
      <color indexed="18"/>
      <name val="Arial"/>
      <family val="2"/>
    </font>
    <font>
      <i/>
      <sz val="7"/>
      <name val="Arial"/>
      <family val="2"/>
    </font>
    <font>
      <u/>
      <sz val="10"/>
      <color indexed="12"/>
      <name val="Arial"/>
      <family val="2"/>
    </font>
    <font>
      <sz val="16"/>
      <color theme="3"/>
      <name val="Arial"/>
      <family val="2"/>
    </font>
    <font>
      <sz val="12"/>
      <color theme="3"/>
      <name val="Arial"/>
      <family val="2"/>
    </font>
    <font>
      <b/>
      <sz val="12"/>
      <color theme="3"/>
      <name val="Arial"/>
      <family val="2"/>
    </font>
    <font>
      <sz val="10"/>
      <color theme="3" tint="-0.499984740745262"/>
      <name val="Arial"/>
      <family val="2"/>
    </font>
    <font>
      <b/>
      <i/>
      <sz val="10"/>
      <color theme="3"/>
      <name val="Arial"/>
      <family val="2"/>
    </font>
    <font>
      <i/>
      <sz val="10"/>
      <color theme="3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4"/>
        <bgColor indexed="10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rgb="FFFFC000"/>
      </top>
      <bottom style="thick">
        <color rgb="FFFFC000"/>
      </bottom>
      <diagonal/>
    </border>
  </borders>
  <cellStyleXfs count="43">
    <xf numFmtId="0" fontId="0" fillId="0" borderId="0"/>
    <xf numFmtId="0" fontId="2" fillId="2" borderId="1"/>
    <xf numFmtId="0" fontId="2" fillId="0" borderId="2"/>
    <xf numFmtId="0" fontId="4" fillId="3" borderId="3">
      <alignment horizontal="left" vertical="top" wrapText="1"/>
    </xf>
    <xf numFmtId="0" fontId="5" fillId="4" borderId="0">
      <alignment horizontal="center"/>
    </xf>
    <xf numFmtId="0" fontId="6" fillId="4" borderId="0">
      <alignment horizontal="center" vertical="center"/>
    </xf>
    <xf numFmtId="0" fontId="7" fillId="4" borderId="0">
      <alignment horizontal="center"/>
    </xf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0" fontId="3" fillId="5" borderId="2">
      <protection locked="0"/>
    </xf>
    <xf numFmtId="0" fontId="9" fillId="0" borderId="0">
      <alignment horizontal="centerContinuous"/>
    </xf>
    <xf numFmtId="0" fontId="9" fillId="0" borderId="0" applyAlignment="0">
      <alignment horizontal="centerContinuous"/>
    </xf>
    <xf numFmtId="0" fontId="10" fillId="0" borderId="0" applyAlignment="0">
      <alignment horizontal="centerContinuous"/>
    </xf>
    <xf numFmtId="0" fontId="11" fillId="4" borderId="2">
      <alignment horizontal="left"/>
    </xf>
    <xf numFmtId="0" fontId="12" fillId="4" borderId="0">
      <alignment horizontal="left"/>
    </xf>
    <xf numFmtId="0" fontId="13" fillId="6" borderId="0">
      <alignment horizontal="left" vertical="top"/>
    </xf>
    <xf numFmtId="0" fontId="14" fillId="7" borderId="0">
      <alignment horizontal="right" vertical="top" textRotation="90" wrapText="1"/>
    </xf>
    <xf numFmtId="0" fontId="15" fillId="0" borderId="0" applyNumberFormat="0" applyFill="0" applyBorder="0" applyAlignment="0" applyProtection="0">
      <alignment vertical="top"/>
      <protection locked="0"/>
    </xf>
    <xf numFmtId="0" fontId="16" fillId="4" borderId="2">
      <alignment horizontal="centerContinuous" wrapText="1"/>
    </xf>
    <xf numFmtId="0" fontId="17" fillId="6" borderId="0">
      <alignment horizontal="center" wrapText="1"/>
    </xf>
    <xf numFmtId="0" fontId="2" fillId="4" borderId="4">
      <alignment wrapText="1"/>
    </xf>
    <xf numFmtId="0" fontId="2" fillId="4" borderId="5"/>
    <xf numFmtId="0" fontId="2" fillId="4" borderId="6"/>
    <xf numFmtId="0" fontId="2" fillId="4" borderId="7">
      <alignment horizontal="center" wrapText="1"/>
    </xf>
    <xf numFmtId="0" fontId="4" fillId="3" borderId="8">
      <alignment horizontal="left" vertical="top" wrapText="1"/>
    </xf>
    <xf numFmtId="0" fontId="1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2" fillId="4" borderId="2"/>
    <xf numFmtId="0" fontId="6" fillId="4" borderId="0">
      <alignment horizontal="right"/>
    </xf>
    <xf numFmtId="0" fontId="18" fillId="6" borderId="0">
      <alignment horizontal="center"/>
    </xf>
    <xf numFmtId="0" fontId="4" fillId="7" borderId="2">
      <alignment horizontal="left" vertical="top" wrapText="1"/>
    </xf>
    <xf numFmtId="0" fontId="4" fillId="7" borderId="9">
      <alignment horizontal="left" vertical="top" wrapText="1"/>
    </xf>
    <xf numFmtId="0" fontId="4" fillId="7" borderId="10">
      <alignment horizontal="left" vertical="top"/>
    </xf>
    <xf numFmtId="0" fontId="13" fillId="8" borderId="0">
      <alignment horizontal="left"/>
    </xf>
    <xf numFmtId="0" fontId="17" fillId="8" borderId="0">
      <alignment horizontal="left" wrapText="1"/>
    </xf>
    <xf numFmtId="0" fontId="13" fillId="8" borderId="0">
      <alignment horizontal="left"/>
    </xf>
    <xf numFmtId="0" fontId="19" fillId="4" borderId="0"/>
    <xf numFmtId="0" fontId="13" fillId="8" borderId="0">
      <alignment horizontal="left"/>
    </xf>
  </cellStyleXfs>
  <cellXfs count="163">
    <xf numFmtId="0" fontId="0" fillId="0" borderId="0" xfId="0"/>
    <xf numFmtId="0" fontId="20" fillId="0" borderId="0" xfId="0" applyFont="1"/>
    <xf numFmtId="0" fontId="21" fillId="0" borderId="0" xfId="0" applyFont="1"/>
    <xf numFmtId="0" fontId="22" fillId="0" borderId="0" xfId="0" applyFont="1"/>
    <xf numFmtId="0" fontId="16" fillId="0" borderId="0" xfId="0" applyFont="1"/>
    <xf numFmtId="0" fontId="16" fillId="0" borderId="11" xfId="0" applyFont="1" applyBorder="1"/>
    <xf numFmtId="179" fontId="24" fillId="0" borderId="0" xfId="0" applyNumberFormat="1" applyFont="1"/>
    <xf numFmtId="0" fontId="24" fillId="0" borderId="0" xfId="0" applyFont="1" applyAlignment="1">
      <alignment wrapText="1"/>
    </xf>
    <xf numFmtId="0" fontId="24" fillId="0" borderId="0" xfId="0" applyFont="1"/>
    <xf numFmtId="0" fontId="23" fillId="0" borderId="0" xfId="0" applyFont="1"/>
    <xf numFmtId="0" fontId="25" fillId="0" borderId="0" xfId="0" applyFont="1" applyBorder="1" applyAlignment="1"/>
    <xf numFmtId="0" fontId="25" fillId="0" borderId="0" xfId="28" applyFont="1"/>
    <xf numFmtId="3" fontId="23" fillId="0" borderId="0" xfId="0" applyNumberFormat="1" applyFont="1" applyBorder="1"/>
    <xf numFmtId="3" fontId="27" fillId="0" borderId="0" xfId="0" applyNumberFormat="1" applyFont="1" applyBorder="1"/>
    <xf numFmtId="3" fontId="28" fillId="0" borderId="0" xfId="0" applyNumberFormat="1" applyFont="1" applyBorder="1"/>
    <xf numFmtId="3" fontId="24" fillId="0" borderId="0" xfId="0" applyNumberFormat="1" applyFont="1" applyBorder="1"/>
    <xf numFmtId="3" fontId="29" fillId="0" borderId="0" xfId="0" applyNumberFormat="1" applyFont="1" applyBorder="1"/>
    <xf numFmtId="1" fontId="23" fillId="0" borderId="6" xfId="0" applyNumberFormat="1" applyFont="1" applyBorder="1" applyAlignment="1">
      <alignment horizontal="center" vertical="center"/>
    </xf>
    <xf numFmtId="1" fontId="23" fillId="0" borderId="12" xfId="0" applyNumberFormat="1" applyFont="1" applyBorder="1" applyAlignment="1">
      <alignment horizontal="center" vertical="center"/>
    </xf>
    <xf numFmtId="1" fontId="23" fillId="0" borderId="13" xfId="0" applyNumberFormat="1" applyFont="1" applyBorder="1" applyAlignment="1">
      <alignment horizontal="center" vertical="center"/>
    </xf>
    <xf numFmtId="3" fontId="23" fillId="0" borderId="0" xfId="0" applyNumberFormat="1" applyFont="1" applyBorder="1" applyAlignment="1">
      <alignment horizontal="center" vertical="center" wrapText="1"/>
    </xf>
    <xf numFmtId="187" fontId="23" fillId="0" borderId="0" xfId="0" applyNumberFormat="1" applyFont="1" applyBorder="1" applyAlignment="1">
      <alignment horizontal="right"/>
    </xf>
    <xf numFmtId="187" fontId="23" fillId="0" borderId="14" xfId="0" applyNumberFormat="1" applyFont="1" applyBorder="1" applyAlignment="1">
      <alignment horizontal="right"/>
    </xf>
    <xf numFmtId="187" fontId="23" fillId="0" borderId="15" xfId="0" applyNumberFormat="1" applyFont="1" applyBorder="1" applyAlignment="1">
      <alignment horizontal="right"/>
    </xf>
    <xf numFmtId="203" fontId="30" fillId="0" borderId="0" xfId="0" applyNumberFormat="1" applyFont="1" applyBorder="1"/>
    <xf numFmtId="3" fontId="30" fillId="0" borderId="0" xfId="0" applyNumberFormat="1" applyFont="1" applyBorder="1"/>
    <xf numFmtId="3" fontId="24" fillId="0" borderId="0" xfId="0" quotePrefix="1" applyNumberFormat="1" applyFont="1" applyBorder="1" applyAlignment="1">
      <alignment horizontal="left"/>
    </xf>
    <xf numFmtId="187" fontId="24" fillId="0" borderId="0" xfId="0" applyNumberFormat="1" applyFont="1" applyBorder="1" applyAlignment="1">
      <alignment horizontal="right"/>
    </xf>
    <xf numFmtId="187" fontId="24" fillId="0" borderId="14" xfId="0" applyNumberFormat="1" applyFont="1" applyBorder="1" applyAlignment="1">
      <alignment horizontal="right"/>
    </xf>
    <xf numFmtId="187" fontId="24" fillId="0" borderId="15" xfId="0" applyNumberFormat="1" applyFont="1" applyBorder="1" applyAlignment="1">
      <alignment horizontal="right"/>
    </xf>
    <xf numFmtId="203" fontId="29" fillId="0" borderId="0" xfId="0" applyNumberFormat="1" applyFont="1" applyBorder="1"/>
    <xf numFmtId="3" fontId="24" fillId="0" borderId="0" xfId="0" quotePrefix="1" applyNumberFormat="1" applyFont="1" applyAlignment="1">
      <alignment horizontal="left"/>
    </xf>
    <xf numFmtId="3" fontId="24" fillId="0" borderId="0" xfId="0" applyNumberFormat="1" applyFont="1" applyBorder="1" applyAlignment="1">
      <alignment horizontal="left"/>
    </xf>
    <xf numFmtId="0" fontId="25" fillId="0" borderId="0" xfId="30" applyFont="1" applyBorder="1" applyAlignment="1"/>
    <xf numFmtId="0" fontId="16" fillId="0" borderId="0" xfId="30" applyFont="1"/>
    <xf numFmtId="0" fontId="1" fillId="0" borderId="0" xfId="30"/>
    <xf numFmtId="0" fontId="8" fillId="0" borderId="0" xfId="29"/>
    <xf numFmtId="0" fontId="16" fillId="0" borderId="11" xfId="30" applyFont="1" applyBorder="1"/>
    <xf numFmtId="0" fontId="1" fillId="0" borderId="11" xfId="30" applyBorder="1"/>
    <xf numFmtId="0" fontId="23" fillId="0" borderId="6" xfId="30" applyFont="1" applyBorder="1"/>
    <xf numFmtId="178" fontId="23" fillId="0" borderId="6" xfId="30" applyNumberFormat="1" applyFont="1" applyBorder="1" applyAlignment="1">
      <alignment horizontal="center" vertical="center" wrapText="1"/>
    </xf>
    <xf numFmtId="0" fontId="23" fillId="0" borderId="0" xfId="30" applyFont="1" applyBorder="1"/>
    <xf numFmtId="0" fontId="24" fillId="0" borderId="0" xfId="30" applyFont="1"/>
    <xf numFmtId="178" fontId="24" fillId="0" borderId="0" xfId="30" applyNumberFormat="1" applyFont="1"/>
    <xf numFmtId="0" fontId="19" fillId="0" borderId="0" xfId="30" applyFont="1"/>
    <xf numFmtId="178" fontId="24" fillId="0" borderId="0" xfId="30" applyNumberFormat="1" applyFont="1" applyAlignment="1">
      <alignment horizontal="right"/>
    </xf>
    <xf numFmtId="178" fontId="23" fillId="0" borderId="0" xfId="30" applyNumberFormat="1" applyFont="1"/>
    <xf numFmtId="0" fontId="23" fillId="0" borderId="0" xfId="30" applyFont="1"/>
    <xf numFmtId="187" fontId="24" fillId="0" borderId="0" xfId="30" applyNumberFormat="1" applyFont="1" applyAlignment="1">
      <alignment horizontal="right"/>
    </xf>
    <xf numFmtId="202" fontId="24" fillId="0" borderId="0" xfId="30" applyNumberFormat="1" applyFont="1"/>
    <xf numFmtId="187" fontId="24" fillId="0" borderId="0" xfId="30" applyNumberFormat="1" applyFont="1" applyFill="1" applyAlignment="1">
      <alignment horizontal="right"/>
    </xf>
    <xf numFmtId="0" fontId="24" fillId="0" borderId="0" xfId="30" applyFont="1" applyFill="1"/>
    <xf numFmtId="192" fontId="24" fillId="0" borderId="0" xfId="30" applyNumberFormat="1" applyFont="1"/>
    <xf numFmtId="189" fontId="24" fillId="0" borderId="0" xfId="30" applyNumberFormat="1" applyFont="1"/>
    <xf numFmtId="179" fontId="24" fillId="0" borderId="0" xfId="30" applyNumberFormat="1" applyFont="1"/>
    <xf numFmtId="0" fontId="25" fillId="0" borderId="0" xfId="31" applyFont="1" applyBorder="1" applyAlignment="1"/>
    <xf numFmtId="0" fontId="16" fillId="0" borderId="0" xfId="31" applyFont="1"/>
    <xf numFmtId="0" fontId="1" fillId="0" borderId="0" xfId="31"/>
    <xf numFmtId="0" fontId="16" fillId="0" borderId="11" xfId="31" applyFont="1" applyBorder="1"/>
    <xf numFmtId="0" fontId="16" fillId="0" borderId="16" xfId="31" applyFont="1" applyBorder="1"/>
    <xf numFmtId="0" fontId="23" fillId="0" borderId="6" xfId="31" applyFont="1" applyBorder="1"/>
    <xf numFmtId="178" fontId="23" fillId="0" borderId="6" xfId="31" applyNumberFormat="1" applyFont="1" applyBorder="1" applyAlignment="1">
      <alignment horizontal="center" vertical="center" wrapText="1"/>
    </xf>
    <xf numFmtId="178" fontId="23" fillId="0" borderId="12" xfId="31" applyNumberFormat="1" applyFont="1" applyBorder="1" applyAlignment="1">
      <alignment horizontal="center" vertical="center" wrapText="1"/>
    </xf>
    <xf numFmtId="178" fontId="23" fillId="0" borderId="13" xfId="31" applyNumberFormat="1" applyFont="1" applyBorder="1" applyAlignment="1">
      <alignment horizontal="center" vertical="center" wrapText="1"/>
    </xf>
    <xf numFmtId="0" fontId="23" fillId="0" borderId="0" xfId="31" applyFont="1"/>
    <xf numFmtId="0" fontId="24" fillId="0" borderId="0" xfId="31" applyFont="1"/>
    <xf numFmtId="178" fontId="24" fillId="0" borderId="0" xfId="31" applyNumberFormat="1" applyFont="1"/>
    <xf numFmtId="178" fontId="24" fillId="0" borderId="0" xfId="31" applyNumberFormat="1" applyFont="1" applyBorder="1"/>
    <xf numFmtId="3" fontId="23" fillId="0" borderId="0" xfId="31" applyNumberFormat="1" applyFont="1" applyBorder="1"/>
    <xf numFmtId="178" fontId="23" fillId="0" borderId="0" xfId="31" applyNumberFormat="1" applyFont="1" applyFill="1" applyAlignment="1">
      <alignment horizontal="right"/>
    </xf>
    <xf numFmtId="189" fontId="23" fillId="0" borderId="14" xfId="31" applyNumberFormat="1" applyFont="1" applyBorder="1" applyAlignment="1">
      <alignment horizontal="right"/>
    </xf>
    <xf numFmtId="189" fontId="23" fillId="0" borderId="15" xfId="31" applyNumberFormat="1" applyFont="1" applyBorder="1" applyAlignment="1">
      <alignment horizontal="right"/>
    </xf>
    <xf numFmtId="189" fontId="23" fillId="0" borderId="0" xfId="31" applyNumberFormat="1" applyFont="1" applyFill="1" applyAlignment="1">
      <alignment horizontal="right"/>
    </xf>
    <xf numFmtId="189" fontId="23" fillId="0" borderId="0" xfId="31" applyNumberFormat="1" applyFont="1"/>
    <xf numFmtId="3" fontId="24" fillId="0" borderId="0" xfId="31" quotePrefix="1" applyNumberFormat="1" applyFont="1" applyBorder="1" applyAlignment="1">
      <alignment horizontal="left"/>
    </xf>
    <xf numFmtId="178" fontId="24" fillId="0" borderId="0" xfId="31" applyNumberFormat="1" applyFont="1" applyFill="1" applyAlignment="1">
      <alignment horizontal="right"/>
    </xf>
    <xf numFmtId="189" fontId="24" fillId="0" borderId="14" xfId="31" applyNumberFormat="1" applyFont="1" applyBorder="1" applyAlignment="1">
      <alignment horizontal="right"/>
    </xf>
    <xf numFmtId="189" fontId="24" fillId="0" borderId="15" xfId="31" applyNumberFormat="1" applyFont="1" applyBorder="1" applyAlignment="1">
      <alignment horizontal="right"/>
    </xf>
    <xf numFmtId="189" fontId="24" fillId="0" borderId="0" xfId="31" applyNumberFormat="1" applyFont="1" applyFill="1" applyAlignment="1">
      <alignment horizontal="right"/>
    </xf>
    <xf numFmtId="202" fontId="24" fillId="0" borderId="0" xfId="31" applyNumberFormat="1" applyFont="1"/>
    <xf numFmtId="3" fontId="24" fillId="0" borderId="0" xfId="31" applyNumberFormat="1" applyFont="1" applyBorder="1"/>
    <xf numFmtId="178" fontId="24" fillId="0" borderId="0" xfId="31" applyNumberFormat="1" applyFont="1" applyAlignment="1">
      <alignment horizontal="right"/>
    </xf>
    <xf numFmtId="3" fontId="24" fillId="0" borderId="0" xfId="31" quotePrefix="1" applyNumberFormat="1" applyFont="1" applyAlignment="1">
      <alignment horizontal="left"/>
    </xf>
    <xf numFmtId="3" fontId="24" fillId="0" borderId="0" xfId="31" applyNumberFormat="1" applyFont="1" applyBorder="1" applyAlignment="1">
      <alignment horizontal="left"/>
    </xf>
    <xf numFmtId="178" fontId="24" fillId="0" borderId="15" xfId="31" applyNumberFormat="1" applyFont="1" applyFill="1" applyBorder="1" applyAlignment="1">
      <alignment horizontal="right"/>
    </xf>
    <xf numFmtId="207" fontId="24" fillId="0" borderId="0" xfId="31" applyNumberFormat="1" applyFont="1"/>
    <xf numFmtId="206" fontId="24" fillId="0" borderId="0" xfId="31" applyNumberFormat="1" applyFont="1"/>
    <xf numFmtId="191" fontId="24" fillId="0" borderId="0" xfId="31" applyNumberFormat="1" applyFont="1"/>
    <xf numFmtId="0" fontId="23" fillId="0" borderId="6" xfId="0" applyFont="1" applyBorder="1" applyAlignment="1">
      <alignment horizontal="center" vertical="center" wrapText="1"/>
    </xf>
    <xf numFmtId="0" fontId="24" fillId="0" borderId="0" xfId="30" applyFont="1" applyAlignment="1">
      <alignment horizontal="right"/>
    </xf>
    <xf numFmtId="0" fontId="16" fillId="0" borderId="16" xfId="0" applyFont="1" applyBorder="1"/>
    <xf numFmtId="0" fontId="0" fillId="0" borderId="0" xfId="0" applyBorder="1"/>
    <xf numFmtId="0" fontId="24" fillId="0" borderId="0" xfId="0" applyFont="1" applyBorder="1" applyAlignment="1">
      <alignment horizontal="center"/>
    </xf>
    <xf numFmtId="202" fontId="23" fillId="0" borderId="0" xfId="0" applyNumberFormat="1" applyFont="1" applyBorder="1" applyAlignment="1"/>
    <xf numFmtId="202" fontId="23" fillId="0" borderId="0" xfId="0" applyNumberFormat="1" applyFont="1" applyBorder="1" applyAlignment="1">
      <alignment horizontal="center"/>
    </xf>
    <xf numFmtId="202" fontId="24" fillId="0" borderId="0" xfId="0" applyNumberFormat="1" applyFont="1" applyBorder="1" applyAlignment="1">
      <alignment horizontal="center"/>
    </xf>
    <xf numFmtId="0" fontId="21" fillId="0" borderId="0" xfId="0" applyFont="1" applyBorder="1"/>
    <xf numFmtId="0" fontId="20" fillId="0" borderId="0" xfId="0" applyFont="1" applyBorder="1"/>
    <xf numFmtId="0" fontId="1" fillId="0" borderId="0" xfId="0" applyFont="1"/>
    <xf numFmtId="0" fontId="23" fillId="0" borderId="12" xfId="0" applyFont="1" applyBorder="1" applyAlignment="1">
      <alignment horizontal="center" vertical="center" wrapText="1"/>
    </xf>
    <xf numFmtId="209" fontId="23" fillId="0" borderId="0" xfId="0" applyNumberFormat="1" applyFont="1" applyBorder="1" applyAlignment="1">
      <alignment horizontal="right"/>
    </xf>
    <xf numFmtId="209" fontId="23" fillId="0" borderId="14" xfId="0" applyNumberFormat="1" applyFont="1" applyBorder="1" applyAlignment="1">
      <alignment horizontal="right"/>
    </xf>
    <xf numFmtId="209" fontId="23" fillId="0" borderId="17" xfId="0" applyNumberFormat="1" applyFont="1" applyBorder="1" applyAlignment="1">
      <alignment horizontal="right"/>
    </xf>
    <xf numFmtId="209" fontId="23" fillId="0" borderId="18" xfId="0" applyNumberFormat="1" applyFont="1" applyBorder="1" applyAlignment="1">
      <alignment horizontal="right"/>
    </xf>
    <xf numFmtId="209" fontId="24" fillId="0" borderId="0" xfId="0" applyNumberFormat="1" applyFont="1" applyBorder="1" applyAlignment="1">
      <alignment horizontal="right"/>
    </xf>
    <xf numFmtId="209" fontId="24" fillId="0" borderId="14" xfId="0" applyNumberFormat="1" applyFont="1" applyBorder="1" applyAlignment="1">
      <alignment horizontal="right"/>
    </xf>
    <xf numFmtId="209" fontId="24" fillId="0" borderId="17" xfId="0" applyNumberFormat="1" applyFont="1" applyBorder="1" applyAlignment="1">
      <alignment horizontal="right"/>
    </xf>
    <xf numFmtId="209" fontId="24" fillId="0" borderId="18" xfId="0" applyNumberFormat="1" applyFont="1" applyBorder="1" applyAlignment="1">
      <alignment horizontal="right"/>
    </xf>
    <xf numFmtId="178" fontId="23" fillId="0" borderId="0" xfId="30" applyNumberFormat="1" applyFont="1" applyAlignment="1">
      <alignment horizontal="right"/>
    </xf>
    <xf numFmtId="0" fontId="16" fillId="9" borderId="0" xfId="27" applyFill="1"/>
    <xf numFmtId="0" fontId="16" fillId="0" borderId="0" xfId="27"/>
    <xf numFmtId="0" fontId="34" fillId="10" borderId="0" xfId="27" applyFont="1" applyFill="1"/>
    <xf numFmtId="0" fontId="16" fillId="10" borderId="0" xfId="27" applyFill="1"/>
    <xf numFmtId="0" fontId="35" fillId="10" borderId="0" xfId="27" applyFont="1" applyFill="1"/>
    <xf numFmtId="0" fontId="36" fillId="10" borderId="0" xfId="27" applyFont="1" applyFill="1"/>
    <xf numFmtId="0" fontId="33" fillId="5" borderId="26" xfId="19" applyFont="1" applyFill="1" applyBorder="1" applyAlignment="1" applyProtection="1">
      <alignment horizontal="right"/>
    </xf>
    <xf numFmtId="0" fontId="37" fillId="5" borderId="26" xfId="27" applyFont="1" applyFill="1" applyBorder="1"/>
    <xf numFmtId="0" fontId="16" fillId="5" borderId="26" xfId="27" applyFont="1" applyFill="1" applyBorder="1"/>
    <xf numFmtId="0" fontId="33" fillId="5" borderId="26" xfId="19" applyFont="1" applyFill="1" applyBorder="1" applyAlignment="1" applyProtection="1">
      <alignment horizontal="right" vertical="center"/>
    </xf>
    <xf numFmtId="0" fontId="38" fillId="10" borderId="0" xfId="27" applyFont="1" applyFill="1"/>
    <xf numFmtId="210" fontId="23" fillId="0" borderId="15" xfId="0" applyNumberFormat="1" applyFont="1" applyBorder="1" applyAlignment="1">
      <alignment horizontal="right" indent="2"/>
    </xf>
    <xf numFmtId="194" fontId="23" fillId="0" borderId="0" xfId="0" applyNumberFormat="1" applyFont="1" applyBorder="1" applyAlignment="1">
      <alignment horizontal="right" indent="2"/>
    </xf>
    <xf numFmtId="210" fontId="24" fillId="0" borderId="0" xfId="0" applyNumberFormat="1" applyFont="1" applyAlignment="1">
      <alignment horizontal="right" indent="2"/>
    </xf>
    <xf numFmtId="194" fontId="24" fillId="0" borderId="0" xfId="0" applyNumberFormat="1" applyFont="1" applyAlignment="1">
      <alignment horizontal="right" indent="2"/>
    </xf>
    <xf numFmtId="194" fontId="0" fillId="0" borderId="0" xfId="0" applyNumberFormat="1" applyBorder="1" applyAlignment="1">
      <alignment horizontal="right" indent="2"/>
    </xf>
    <xf numFmtId="210" fontId="24" fillId="0" borderId="15" xfId="0" applyNumberFormat="1" applyFont="1" applyBorder="1" applyAlignment="1">
      <alignment horizontal="right" indent="2"/>
    </xf>
    <xf numFmtId="194" fontId="24" fillId="0" borderId="0" xfId="0" applyNumberFormat="1" applyFont="1" applyBorder="1" applyAlignment="1">
      <alignment horizontal="right" indent="2"/>
    </xf>
    <xf numFmtId="210" fontId="23" fillId="0" borderId="0" xfId="0" applyNumberFormat="1" applyFont="1" applyAlignment="1">
      <alignment horizontal="right" indent="2"/>
    </xf>
    <xf numFmtId="194" fontId="23" fillId="0" borderId="0" xfId="0" applyNumberFormat="1" applyFont="1" applyAlignment="1">
      <alignment horizontal="right" indent="2"/>
    </xf>
    <xf numFmtId="0" fontId="37" fillId="5" borderId="26" xfId="27" applyFont="1" applyFill="1" applyBorder="1" applyAlignment="1">
      <alignment wrapText="1"/>
    </xf>
    <xf numFmtId="49" fontId="39" fillId="10" borderId="0" xfId="27" applyNumberFormat="1" applyFont="1" applyFill="1" applyAlignment="1">
      <alignment wrapText="1"/>
    </xf>
    <xf numFmtId="49" fontId="0" fillId="0" borderId="0" xfId="0" applyNumberFormat="1" applyAlignment="1">
      <alignment wrapText="1"/>
    </xf>
    <xf numFmtId="3" fontId="24" fillId="0" borderId="16" xfId="0" applyNumberFormat="1" applyFont="1" applyBorder="1" applyAlignment="1">
      <alignment horizontal="center"/>
    </xf>
    <xf numFmtId="3" fontId="24" fillId="0" borderId="6" xfId="0" applyNumberFormat="1" applyFont="1" applyBorder="1" applyAlignment="1">
      <alignment horizontal="center"/>
    </xf>
    <xf numFmtId="3" fontId="23" fillId="0" borderId="16" xfId="0" applyNumberFormat="1" applyFont="1" applyBorder="1" applyAlignment="1">
      <alignment horizontal="center" vertical="center"/>
    </xf>
    <xf numFmtId="3" fontId="23" fillId="0" borderId="19" xfId="0" applyNumberFormat="1" applyFont="1" applyBorder="1" applyAlignment="1">
      <alignment horizontal="center" vertical="center"/>
    </xf>
    <xf numFmtId="3" fontId="23" fillId="0" borderId="2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wrapText="1"/>
    </xf>
    <xf numFmtId="0" fontId="23" fillId="0" borderId="6" xfId="0" applyFont="1" applyBorder="1" applyAlignment="1">
      <alignment wrapText="1"/>
    </xf>
    <xf numFmtId="0" fontId="23" fillId="0" borderId="0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3" fillId="0" borderId="2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3" fillId="0" borderId="16" xfId="0" applyFont="1" applyBorder="1" applyAlignment="1">
      <alignment vertical="center" wrapText="1"/>
    </xf>
    <xf numFmtId="0" fontId="23" fillId="0" borderId="6" xfId="0" applyFont="1" applyBorder="1" applyAlignment="1">
      <alignment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178" fontId="23" fillId="0" borderId="16" xfId="31" applyNumberFormat="1" applyFont="1" applyBorder="1" applyAlignment="1">
      <alignment horizontal="center" vertical="center" wrapText="1"/>
    </xf>
    <xf numFmtId="178" fontId="23" fillId="0" borderId="6" xfId="31" applyNumberFormat="1" applyFont="1" applyBorder="1" applyAlignment="1">
      <alignment horizontal="center" vertical="center" wrapText="1"/>
    </xf>
    <xf numFmtId="0" fontId="23" fillId="0" borderId="19" xfId="31" applyFont="1" applyBorder="1" applyAlignment="1">
      <alignment horizontal="center"/>
    </xf>
    <xf numFmtId="0" fontId="23" fillId="0" borderId="20" xfId="31" applyFont="1" applyBorder="1" applyAlignment="1">
      <alignment horizontal="center"/>
    </xf>
    <xf numFmtId="0" fontId="23" fillId="0" borderId="16" xfId="31" applyFont="1" applyBorder="1" applyAlignment="1">
      <alignment horizontal="center"/>
    </xf>
  </cellXfs>
  <cellStyles count="43">
    <cellStyle name="bin" xfId="1"/>
    <cellStyle name="cell" xfId="2"/>
    <cellStyle name="Code additions" xfId="3"/>
    <cellStyle name="Col&amp;RowHeadings" xfId="4"/>
    <cellStyle name="ColCodes" xfId="5"/>
    <cellStyle name="column" xfId="6"/>
    <cellStyle name="Comma [0]_FINANCE1" xfId="7"/>
    <cellStyle name="Comma_FINANCE1" xfId="8"/>
    <cellStyle name="Currency [0]_ENRL1" xfId="9"/>
    <cellStyle name="Currency_ENRL1" xfId="10"/>
    <cellStyle name="DataEntryCells" xfId="11"/>
    <cellStyle name="Didier" xfId="12"/>
    <cellStyle name="Didier - Title" xfId="13"/>
    <cellStyle name="Didier subtitles" xfId="14"/>
    <cellStyle name="formula" xfId="15"/>
    <cellStyle name="gap" xfId="16"/>
    <cellStyle name="Grey_background" xfId="17"/>
    <cellStyle name="GreyBackground" xfId="18"/>
    <cellStyle name="Hipervínculo" xfId="19" builtinId="8"/>
    <cellStyle name="isced" xfId="20"/>
    <cellStyle name="ISCED Titles" xfId="21"/>
    <cellStyle name="level1a" xfId="22"/>
    <cellStyle name="level2" xfId="23"/>
    <cellStyle name="level2a" xfId="24"/>
    <cellStyle name="level3" xfId="25"/>
    <cellStyle name="Line titles-Rows" xfId="26"/>
    <cellStyle name="Normal" xfId="0" builtinId="0"/>
    <cellStyle name="Normal 2" xfId="27"/>
    <cellStyle name="Normal_C-E-Rc-Rs" xfId="28"/>
    <cellStyle name="Normal_D11.5-D11.6 covoc 2005" xfId="29"/>
    <cellStyle name="Normal_Hoja1" xfId="30"/>
    <cellStyle name="Normal_Hoja2" xfId="31"/>
    <cellStyle name="row" xfId="32"/>
    <cellStyle name="RowCodes" xfId="33"/>
    <cellStyle name="Row-Col Headings" xfId="34"/>
    <cellStyle name="RowTitles" xfId="35"/>
    <cellStyle name="RowTitles-Col2" xfId="36"/>
    <cellStyle name="RowTitles-Detail" xfId="37"/>
    <cellStyle name="Sub-titles" xfId="38"/>
    <cellStyle name="Sub-titles Cols" xfId="39"/>
    <cellStyle name="Sub-titles rows" xfId="40"/>
    <cellStyle name="title1" xfId="41"/>
    <cellStyle name="Titles" xfId="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laxian.mec.es/Mis%20documentos/LOCAL/C96-97/INCE-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laxian.mec.es/USUARIOS/MARIBEL/LOCAL/C96-97/ine98/Capa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laxian.mec.es/USUARIOS/MARIBEL/local1/pla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LOCAL/C96-97/INCE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S/MARIBEL/LOCAL/C96-97/ine98/Capa9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S/MARIBEL/local1/pl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3.1.1-(96-97)"/>
      <sheetName val="E3.1.2(96-97)"/>
      <sheetName val="DATOS-E3.3.1"/>
      <sheetName val="Rs4.1-(96-97) "/>
      <sheetName val="Rs4.2-(96-97)"/>
      <sheetName val="Rc5.1.1"/>
      <sheetName val="Rc5.1.2. 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ción edad"/>
      <sheetName val="CPA y TER"/>
      <sheetName val="Especialidad"/>
      <sheetName val="EDAD-T"/>
      <sheetName val="EDAD-M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Hoja1 (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3.1.1-(96-97)"/>
      <sheetName val="E3.1.2(96-97)"/>
      <sheetName val="DATOS-E3.3.1"/>
      <sheetName val="Rs4.1-(96-97) "/>
      <sheetName val="Rs4.2-(96-97)"/>
      <sheetName val="Rc5.1.1"/>
      <sheetName val="Rc5.1.2. "/>
      <sheetName val="Hoja1"/>
      <sheetName val="Hoja2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ción edad"/>
      <sheetName val="CPA y TER"/>
      <sheetName val="Especialidad"/>
      <sheetName val="EDAD-T"/>
      <sheetName val="EDAD-M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Hoja1 (2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"/>
  <sheetViews>
    <sheetView tabSelected="1" workbookViewId="0"/>
  </sheetViews>
  <sheetFormatPr baseColWidth="10" defaultRowHeight="12.75"/>
  <cols>
    <col min="11" max="11" width="14.42578125" customWidth="1"/>
  </cols>
  <sheetData>
    <row r="1" spans="1:67" s="110" customFormat="1" ht="13.5" customHeight="1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</row>
    <row r="2" spans="1:67" s="110" customFormat="1" ht="21.75" customHeight="1">
      <c r="A2" s="109"/>
      <c r="B2" s="111" t="s">
        <v>120</v>
      </c>
      <c r="C2" s="112"/>
      <c r="D2" s="112"/>
      <c r="E2" s="112"/>
      <c r="F2" s="112"/>
      <c r="G2" s="112"/>
      <c r="H2" s="112"/>
      <c r="I2" s="112"/>
      <c r="J2" s="112"/>
      <c r="K2" s="112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</row>
    <row r="3" spans="1:67" s="110" customFormat="1" ht="15">
      <c r="A3" s="109"/>
      <c r="B3" s="113" t="s">
        <v>97</v>
      </c>
      <c r="C3" s="112"/>
      <c r="D3" s="112"/>
      <c r="E3" s="112"/>
      <c r="F3" s="112"/>
      <c r="G3" s="112"/>
      <c r="H3" s="112"/>
      <c r="I3" s="112"/>
      <c r="J3" s="112"/>
      <c r="K3" s="112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</row>
    <row r="4" spans="1:67" s="110" customFormat="1" ht="16.5" thickBot="1">
      <c r="A4" s="109"/>
      <c r="B4" s="114" t="s">
        <v>98</v>
      </c>
      <c r="C4" s="112"/>
      <c r="D4" s="112"/>
      <c r="E4" s="112"/>
      <c r="F4" s="112"/>
      <c r="G4" s="112"/>
      <c r="H4" s="112"/>
      <c r="I4" s="112"/>
      <c r="J4" s="112"/>
      <c r="K4" s="112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</row>
    <row r="5" spans="1:67" s="110" customFormat="1" ht="14.25" thickTop="1" thickBot="1">
      <c r="A5" s="109"/>
      <c r="B5" s="115" t="s">
        <v>99</v>
      </c>
      <c r="C5" s="116" t="s">
        <v>109</v>
      </c>
      <c r="D5" s="117"/>
      <c r="E5" s="117"/>
      <c r="F5" s="117"/>
      <c r="G5" s="117"/>
      <c r="H5" s="117"/>
      <c r="I5" s="117"/>
      <c r="J5" s="117"/>
      <c r="K5" s="117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</row>
    <row r="6" spans="1:67" s="110" customFormat="1" ht="14.25" thickTop="1" thickBot="1">
      <c r="A6" s="109"/>
      <c r="B6" s="115" t="s">
        <v>100</v>
      </c>
      <c r="C6" s="116" t="s">
        <v>112</v>
      </c>
      <c r="D6" s="117"/>
      <c r="E6" s="117"/>
      <c r="F6" s="117"/>
      <c r="G6" s="117"/>
      <c r="H6" s="117"/>
      <c r="I6" s="117"/>
      <c r="J6" s="117"/>
      <c r="K6" s="117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</row>
    <row r="7" spans="1:67" s="110" customFormat="1" ht="14.25" thickTop="1" thickBot="1">
      <c r="A7" s="109"/>
      <c r="B7" s="115" t="s">
        <v>101</v>
      </c>
      <c r="C7" s="116" t="s">
        <v>113</v>
      </c>
      <c r="D7" s="117"/>
      <c r="E7" s="117"/>
      <c r="F7" s="117"/>
      <c r="G7" s="117"/>
      <c r="H7" s="117"/>
      <c r="I7" s="117"/>
      <c r="J7" s="117"/>
      <c r="K7" s="117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</row>
    <row r="8" spans="1:67" s="110" customFormat="1" ht="26.25" customHeight="1" thickTop="1" thickBot="1">
      <c r="A8" s="109"/>
      <c r="B8" s="118" t="s">
        <v>102</v>
      </c>
      <c r="C8" s="129" t="s">
        <v>116</v>
      </c>
      <c r="D8" s="129"/>
      <c r="E8" s="129"/>
      <c r="F8" s="129"/>
      <c r="G8" s="129"/>
      <c r="H8" s="129"/>
      <c r="I8" s="129"/>
      <c r="J8" s="129"/>
      <c r="K8" s="12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</row>
    <row r="9" spans="1:67" s="110" customFormat="1" ht="26.25" customHeight="1" thickTop="1" thickBot="1">
      <c r="A9" s="109"/>
      <c r="B9" s="118" t="s">
        <v>103</v>
      </c>
      <c r="C9" s="129" t="s">
        <v>119</v>
      </c>
      <c r="D9" s="129"/>
      <c r="E9" s="129"/>
      <c r="F9" s="129"/>
      <c r="G9" s="129"/>
      <c r="H9" s="129"/>
      <c r="I9" s="129"/>
      <c r="J9" s="129"/>
      <c r="K9" s="12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</row>
    <row r="10" spans="1:67" s="110" customFormat="1" ht="13.5" thickTop="1">
      <c r="A10" s="109"/>
      <c r="B10" s="112" t="s">
        <v>104</v>
      </c>
      <c r="C10" s="112"/>
      <c r="D10" s="112"/>
      <c r="E10" s="112"/>
      <c r="F10" s="112"/>
      <c r="G10" s="112"/>
      <c r="H10" s="112"/>
      <c r="I10" s="112"/>
      <c r="J10" s="112"/>
      <c r="K10" s="112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</row>
    <row r="11" spans="1:67" s="110" customFormat="1" ht="28.5" customHeight="1">
      <c r="A11" s="109"/>
      <c r="B11" s="130" t="s">
        <v>105</v>
      </c>
      <c r="C11" s="131"/>
      <c r="D11" s="131"/>
      <c r="E11" s="131"/>
      <c r="F11" s="131"/>
      <c r="G11" s="131"/>
      <c r="H11" s="131"/>
      <c r="I11" s="131"/>
      <c r="J11" s="131"/>
      <c r="K11" s="131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</row>
    <row r="12" spans="1:67" s="110" customFormat="1" ht="28.5" customHeight="1">
      <c r="A12" s="109"/>
      <c r="B12" s="130" t="s">
        <v>108</v>
      </c>
      <c r="C12" s="131"/>
      <c r="D12" s="131"/>
      <c r="E12" s="131"/>
      <c r="F12" s="131"/>
      <c r="G12" s="131"/>
      <c r="H12" s="131"/>
      <c r="I12" s="131"/>
      <c r="J12" s="131"/>
      <c r="K12" s="131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</row>
    <row r="13" spans="1:67" s="110" customFormat="1">
      <c r="A13" s="109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</row>
    <row r="14" spans="1:67" s="110" customFormat="1">
      <c r="A14" s="109"/>
      <c r="B14" s="119" t="s">
        <v>106</v>
      </c>
      <c r="C14" s="112"/>
      <c r="D14" s="112"/>
      <c r="E14" s="112"/>
      <c r="F14" s="112"/>
      <c r="G14" s="112"/>
      <c r="H14" s="112"/>
      <c r="I14" s="112"/>
      <c r="J14" s="112"/>
      <c r="K14" s="112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</row>
    <row r="15" spans="1:67" s="110" customFormat="1">
      <c r="A15" s="109"/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</row>
    <row r="16" spans="1:67" s="110" customFormat="1">
      <c r="A16" s="109"/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</row>
    <row r="17" spans="1:67" s="110" customFormat="1">
      <c r="A17" s="109"/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</row>
    <row r="18" spans="1:67" s="110" customFormat="1">
      <c r="A18" s="109"/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</row>
    <row r="19" spans="1:67" s="110" customFormat="1">
      <c r="A19" s="109"/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</row>
    <row r="20" spans="1:67" s="110" customFormat="1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</row>
    <row r="21" spans="1:67" s="110" customFormat="1">
      <c r="A21" s="109"/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</row>
    <row r="22" spans="1:67" s="110" customFormat="1">
      <c r="A22" s="109"/>
      <c r="B22" s="109" t="s">
        <v>107</v>
      </c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</row>
    <row r="23" spans="1:67" s="110" customFormat="1">
      <c r="A23" s="109"/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</row>
    <row r="24" spans="1:67" s="110" customFormat="1">
      <c r="A24" s="109"/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</row>
    <row r="25" spans="1:67" s="110" customFormat="1">
      <c r="A25" s="109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</row>
    <row r="26" spans="1:67" s="110" customFormat="1">
      <c r="A26" s="109"/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</row>
    <row r="27" spans="1:67" s="110" customFormat="1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</row>
    <row r="28" spans="1:67" s="110" customFormat="1">
      <c r="A28" s="109"/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</row>
    <row r="29" spans="1:67" s="110" customFormat="1">
      <c r="A29" s="109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</row>
    <row r="30" spans="1:67" s="110" customFormat="1">
      <c r="A30" s="109"/>
      <c r="B30" s="109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</row>
  </sheetData>
  <mergeCells count="4">
    <mergeCell ref="C9:K9"/>
    <mergeCell ref="B11:K11"/>
    <mergeCell ref="B12:K12"/>
    <mergeCell ref="C8:K8"/>
  </mergeCells>
  <hyperlinks>
    <hyperlink ref="B5" location="'D11. 1'!A1" display="D11.1"/>
    <hyperlink ref="B6" location="D11.2!A1" display="D11.2"/>
    <hyperlink ref="B7:B9" location="B2.2!A1" display="B2.2"/>
    <hyperlink ref="B7" location="D11.3!A1" display="D11.3"/>
    <hyperlink ref="B8:B9" location="B2.2!A1" display="B2.2"/>
    <hyperlink ref="B8" location="D11.4!A1" display="D11.4"/>
    <hyperlink ref="B9" location="D11.5!A1" display="D11.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K27"/>
  <sheetViews>
    <sheetView workbookViewId="0"/>
  </sheetViews>
  <sheetFormatPr baseColWidth="10" defaultRowHeight="9"/>
  <cols>
    <col min="1" max="1" width="22.85546875" style="16" customWidth="1"/>
    <col min="2" max="10" width="10.7109375" style="16" customWidth="1"/>
    <col min="11" max="16384" width="11.42578125" style="16"/>
  </cols>
  <sheetData>
    <row r="1" spans="1:11" s="13" customFormat="1" ht="12.75" customHeight="1">
      <c r="A1" s="11" t="s">
        <v>86</v>
      </c>
      <c r="B1" s="12"/>
      <c r="C1" s="12"/>
      <c r="D1" s="12"/>
      <c r="E1" s="12"/>
      <c r="F1" s="12"/>
      <c r="G1" s="12"/>
      <c r="H1" s="12"/>
      <c r="I1" s="12"/>
      <c r="J1" s="12"/>
    </row>
    <row r="2" spans="1:11" ht="9.6" customHeight="1" thickBot="1">
      <c r="A2" s="14"/>
      <c r="B2" s="15"/>
      <c r="C2" s="15"/>
      <c r="D2" s="15"/>
      <c r="E2" s="15"/>
      <c r="F2" s="15"/>
      <c r="G2" s="15"/>
      <c r="H2" s="15"/>
      <c r="I2" s="15"/>
      <c r="J2" s="15"/>
    </row>
    <row r="3" spans="1:11" ht="18" customHeight="1">
      <c r="A3" s="132"/>
      <c r="B3" s="134" t="s">
        <v>0</v>
      </c>
      <c r="C3" s="134"/>
      <c r="D3" s="134"/>
      <c r="E3" s="135" t="s">
        <v>14</v>
      </c>
      <c r="F3" s="134"/>
      <c r="G3" s="136"/>
      <c r="H3" s="134" t="s">
        <v>15</v>
      </c>
      <c r="I3" s="134"/>
      <c r="J3" s="134"/>
    </row>
    <row r="4" spans="1:11" ht="18" customHeight="1">
      <c r="A4" s="133"/>
      <c r="B4" s="17">
        <v>1995</v>
      </c>
      <c r="C4" s="17">
        <v>2000</v>
      </c>
      <c r="D4" s="17">
        <v>2005</v>
      </c>
      <c r="E4" s="18">
        <v>1995</v>
      </c>
      <c r="F4" s="17">
        <v>2000</v>
      </c>
      <c r="G4" s="19">
        <v>2005</v>
      </c>
      <c r="H4" s="17">
        <v>1995</v>
      </c>
      <c r="I4" s="17">
        <v>2000</v>
      </c>
      <c r="J4" s="17">
        <v>2005</v>
      </c>
    </row>
    <row r="5" spans="1:11" ht="15" customHeight="1">
      <c r="A5" s="15"/>
      <c r="B5" s="20"/>
      <c r="C5" s="20"/>
      <c r="D5" s="20"/>
      <c r="E5" s="20"/>
      <c r="F5" s="20"/>
      <c r="G5" s="15"/>
      <c r="H5" s="15"/>
      <c r="I5" s="15"/>
      <c r="J5" s="15"/>
    </row>
    <row r="6" spans="1:11" s="25" customFormat="1" ht="12.95" customHeight="1">
      <c r="A6" s="12" t="s">
        <v>33</v>
      </c>
      <c r="B6" s="21">
        <v>4.3</v>
      </c>
      <c r="C6" s="21">
        <v>5</v>
      </c>
      <c r="D6" s="21">
        <v>12.1</v>
      </c>
      <c r="E6" s="22">
        <v>3.8</v>
      </c>
      <c r="F6" s="21">
        <v>4.5999999999999996</v>
      </c>
      <c r="G6" s="23">
        <v>11.2</v>
      </c>
      <c r="H6" s="21">
        <v>4.7</v>
      </c>
      <c r="I6" s="21">
        <v>5.5</v>
      </c>
      <c r="J6" s="21">
        <v>13.1</v>
      </c>
      <c r="K6" s="24"/>
    </row>
    <row r="7" spans="1:11" ht="12.95" customHeight="1">
      <c r="A7" s="26" t="s">
        <v>34</v>
      </c>
      <c r="B7" s="27">
        <v>4.3</v>
      </c>
      <c r="C7" s="27">
        <v>5.3</v>
      </c>
      <c r="D7" s="27">
        <v>11.4</v>
      </c>
      <c r="E7" s="28">
        <v>3.7</v>
      </c>
      <c r="F7" s="27">
        <v>4.7</v>
      </c>
      <c r="G7" s="29">
        <v>10.8</v>
      </c>
      <c r="H7" s="27">
        <v>4.9000000000000004</v>
      </c>
      <c r="I7" s="27">
        <v>5.9</v>
      </c>
      <c r="J7" s="27">
        <v>12</v>
      </c>
      <c r="K7" s="30"/>
    </row>
    <row r="8" spans="1:11" ht="12.95" customHeight="1">
      <c r="A8" s="15" t="s">
        <v>35</v>
      </c>
      <c r="B8" s="27">
        <v>6.5</v>
      </c>
      <c r="C8" s="27">
        <v>4.9000000000000004</v>
      </c>
      <c r="D8" s="27">
        <v>13</v>
      </c>
      <c r="E8" s="28">
        <v>4.8</v>
      </c>
      <c r="F8" s="27">
        <v>4.4000000000000004</v>
      </c>
      <c r="G8" s="29">
        <v>12.5</v>
      </c>
      <c r="H8" s="27">
        <v>8.3000000000000007</v>
      </c>
      <c r="I8" s="27">
        <v>5.4</v>
      </c>
      <c r="J8" s="27">
        <v>13.6</v>
      </c>
      <c r="K8" s="30"/>
    </row>
    <row r="9" spans="1:11" ht="12.95" customHeight="1">
      <c r="A9" s="26" t="s">
        <v>36</v>
      </c>
      <c r="B9" s="27">
        <v>2.8</v>
      </c>
      <c r="C9" s="27">
        <v>4.3</v>
      </c>
      <c r="D9" s="27">
        <v>10</v>
      </c>
      <c r="E9" s="28">
        <v>2.5</v>
      </c>
      <c r="F9" s="27">
        <v>3.8</v>
      </c>
      <c r="G9" s="29">
        <v>10.199999999999999</v>
      </c>
      <c r="H9" s="27">
        <v>3.2</v>
      </c>
      <c r="I9" s="27">
        <v>4.9000000000000004</v>
      </c>
      <c r="J9" s="27">
        <v>9.8000000000000007</v>
      </c>
      <c r="K9" s="30"/>
    </row>
    <row r="10" spans="1:11" ht="12.95" customHeight="1">
      <c r="A10" s="31" t="s">
        <v>37</v>
      </c>
      <c r="B10" s="27">
        <v>2.9</v>
      </c>
      <c r="C10" s="27">
        <v>3.5</v>
      </c>
      <c r="D10" s="27">
        <v>10.1</v>
      </c>
      <c r="E10" s="28">
        <v>2.2999999999999998</v>
      </c>
      <c r="F10" s="27">
        <v>3.3</v>
      </c>
      <c r="G10" s="29">
        <v>8.5</v>
      </c>
      <c r="H10" s="27">
        <v>3.5</v>
      </c>
      <c r="I10" s="27">
        <v>3.8</v>
      </c>
      <c r="J10" s="27">
        <v>11.9</v>
      </c>
      <c r="K10" s="30"/>
    </row>
    <row r="11" spans="1:11" ht="12.95" customHeight="1">
      <c r="A11" s="26" t="s">
        <v>38</v>
      </c>
      <c r="B11" s="27">
        <v>7.1</v>
      </c>
      <c r="C11" s="27">
        <v>6.5</v>
      </c>
      <c r="D11" s="27">
        <v>13</v>
      </c>
      <c r="E11" s="28">
        <v>6.5</v>
      </c>
      <c r="F11" s="27">
        <v>5.8</v>
      </c>
      <c r="G11" s="29">
        <v>12.4</v>
      </c>
      <c r="H11" s="27">
        <v>7.6</v>
      </c>
      <c r="I11" s="27">
        <v>7.3</v>
      </c>
      <c r="J11" s="27">
        <v>13.5</v>
      </c>
      <c r="K11" s="30"/>
    </row>
    <row r="12" spans="1:11" ht="12.95" customHeight="1">
      <c r="A12" s="15" t="s">
        <v>39</v>
      </c>
      <c r="B12" s="27">
        <v>3</v>
      </c>
      <c r="C12" s="27">
        <v>3.2</v>
      </c>
      <c r="D12" s="27">
        <v>10</v>
      </c>
      <c r="E12" s="28">
        <v>2.9</v>
      </c>
      <c r="F12" s="27">
        <v>2.8</v>
      </c>
      <c r="G12" s="29">
        <v>8.8000000000000007</v>
      </c>
      <c r="H12" s="27">
        <v>3</v>
      </c>
      <c r="I12" s="27">
        <v>3.6</v>
      </c>
      <c r="J12" s="27">
        <v>11.2</v>
      </c>
      <c r="K12" s="30"/>
    </row>
    <row r="13" spans="1:11" ht="12.95" customHeight="1">
      <c r="A13" s="15" t="s">
        <v>40</v>
      </c>
      <c r="B13" s="27">
        <v>5</v>
      </c>
      <c r="C13" s="27">
        <v>7.2</v>
      </c>
      <c r="D13" s="27">
        <v>14</v>
      </c>
      <c r="E13" s="28">
        <v>4</v>
      </c>
      <c r="F13" s="27">
        <v>5.8</v>
      </c>
      <c r="G13" s="29">
        <v>12</v>
      </c>
      <c r="H13" s="27">
        <v>6.2</v>
      </c>
      <c r="I13" s="27">
        <v>8.6999999999999993</v>
      </c>
      <c r="J13" s="27">
        <v>16</v>
      </c>
      <c r="K13" s="30"/>
    </row>
    <row r="14" spans="1:11" ht="12.95" customHeight="1">
      <c r="A14" s="15" t="s">
        <v>41</v>
      </c>
      <c r="B14" s="27">
        <v>3.7</v>
      </c>
      <c r="C14" s="27">
        <v>5.2</v>
      </c>
      <c r="D14" s="27">
        <v>9.9</v>
      </c>
      <c r="E14" s="28">
        <v>3.3</v>
      </c>
      <c r="F14" s="27">
        <v>4.5</v>
      </c>
      <c r="G14" s="29">
        <v>8.8000000000000007</v>
      </c>
      <c r="H14" s="27">
        <v>4.0999999999999996</v>
      </c>
      <c r="I14" s="27">
        <v>6</v>
      </c>
      <c r="J14" s="27">
        <v>11.1</v>
      </c>
      <c r="K14" s="30"/>
    </row>
    <row r="15" spans="1:11" ht="12.95" customHeight="1">
      <c r="A15" s="15" t="s">
        <v>42</v>
      </c>
      <c r="B15" s="27">
        <v>2.9</v>
      </c>
      <c r="C15" s="27">
        <v>3.2</v>
      </c>
      <c r="D15" s="27">
        <v>10.3</v>
      </c>
      <c r="E15" s="28">
        <v>2.7</v>
      </c>
      <c r="F15" s="27">
        <v>3.4</v>
      </c>
      <c r="G15" s="29">
        <v>9.6999999999999993</v>
      </c>
      <c r="H15" s="27">
        <v>3.1</v>
      </c>
      <c r="I15" s="27">
        <v>3</v>
      </c>
      <c r="J15" s="27">
        <v>10.8</v>
      </c>
      <c r="K15" s="30"/>
    </row>
    <row r="16" spans="1:11" ht="12.95" customHeight="1">
      <c r="A16" s="32" t="s">
        <v>43</v>
      </c>
      <c r="B16" s="27">
        <v>5.8</v>
      </c>
      <c r="C16" s="27">
        <v>7.9</v>
      </c>
      <c r="D16" s="27">
        <v>11.6</v>
      </c>
      <c r="E16" s="28">
        <v>5.4</v>
      </c>
      <c r="F16" s="27">
        <v>7.3</v>
      </c>
      <c r="G16" s="29">
        <v>10.7</v>
      </c>
      <c r="H16" s="27">
        <v>6.2</v>
      </c>
      <c r="I16" s="27">
        <v>8.6</v>
      </c>
      <c r="J16" s="27">
        <v>12.5</v>
      </c>
      <c r="K16" s="30"/>
    </row>
    <row r="17" spans="1:11" ht="12.95" customHeight="1">
      <c r="A17" s="15" t="s">
        <v>44</v>
      </c>
      <c r="B17" s="27">
        <v>2.9</v>
      </c>
      <c r="C17" s="27">
        <v>3.3</v>
      </c>
      <c r="D17" s="27">
        <v>10.3</v>
      </c>
      <c r="E17" s="28">
        <v>2.2000000000000002</v>
      </c>
      <c r="F17" s="27">
        <v>3.1</v>
      </c>
      <c r="G17" s="29">
        <v>8.6</v>
      </c>
      <c r="H17" s="27">
        <v>3.7</v>
      </c>
      <c r="I17" s="27">
        <v>3.4</v>
      </c>
      <c r="J17" s="27">
        <v>12.1</v>
      </c>
      <c r="K17" s="30"/>
    </row>
    <row r="18" spans="1:11" ht="12.95" customHeight="1">
      <c r="A18" s="15" t="s">
        <v>45</v>
      </c>
      <c r="B18" s="27">
        <v>3.7</v>
      </c>
      <c r="C18" s="27">
        <v>4</v>
      </c>
      <c r="D18" s="27">
        <v>12.4</v>
      </c>
      <c r="E18" s="28">
        <v>3</v>
      </c>
      <c r="F18" s="27">
        <v>3.9</v>
      </c>
      <c r="G18" s="29">
        <v>11.2</v>
      </c>
      <c r="H18" s="27">
        <v>4.3</v>
      </c>
      <c r="I18" s="27">
        <v>4.0999999999999996</v>
      </c>
      <c r="J18" s="27">
        <v>13.5</v>
      </c>
      <c r="K18" s="30"/>
    </row>
    <row r="19" spans="1:11" ht="12.95" customHeight="1">
      <c r="A19" s="26" t="s">
        <v>46</v>
      </c>
      <c r="B19" s="27">
        <v>4</v>
      </c>
      <c r="C19" s="27">
        <v>4.0999999999999996</v>
      </c>
      <c r="D19" s="27">
        <v>15.1</v>
      </c>
      <c r="E19" s="28">
        <v>3.6</v>
      </c>
      <c r="F19" s="27">
        <v>3.8</v>
      </c>
      <c r="G19" s="29">
        <v>14.2</v>
      </c>
      <c r="H19" s="27">
        <v>4.2</v>
      </c>
      <c r="I19" s="27">
        <v>4.4000000000000004</v>
      </c>
      <c r="J19" s="27">
        <v>15.9</v>
      </c>
      <c r="K19" s="30"/>
    </row>
    <row r="20" spans="1:11" ht="12.95" customHeight="1">
      <c r="A20" s="26" t="s">
        <v>47</v>
      </c>
      <c r="B20" s="27">
        <v>3.7</v>
      </c>
      <c r="C20" s="27">
        <v>4.9000000000000004</v>
      </c>
      <c r="D20" s="27">
        <v>9.5</v>
      </c>
      <c r="E20" s="28">
        <v>4</v>
      </c>
      <c r="F20" s="27">
        <v>4.4000000000000004</v>
      </c>
      <c r="G20" s="29">
        <v>8.6</v>
      </c>
      <c r="H20" s="27">
        <v>3.4</v>
      </c>
      <c r="I20" s="27">
        <v>5.5</v>
      </c>
      <c r="J20" s="27">
        <v>10.5</v>
      </c>
      <c r="K20" s="30"/>
    </row>
    <row r="21" spans="1:11" ht="12.95" customHeight="1">
      <c r="A21" s="26" t="s">
        <v>48</v>
      </c>
      <c r="B21" s="27">
        <v>4.9000000000000004</v>
      </c>
      <c r="C21" s="27">
        <v>6.8</v>
      </c>
      <c r="D21" s="27">
        <v>16.3</v>
      </c>
      <c r="E21" s="28">
        <v>3.9</v>
      </c>
      <c r="F21" s="27">
        <v>4.3</v>
      </c>
      <c r="G21" s="29">
        <v>15.3</v>
      </c>
      <c r="H21" s="27">
        <v>5.9</v>
      </c>
      <c r="I21" s="27">
        <v>9.5</v>
      </c>
      <c r="J21" s="27">
        <v>17.3</v>
      </c>
      <c r="K21" s="30"/>
    </row>
    <row r="22" spans="1:11" ht="12.95" customHeight="1">
      <c r="A22" s="26" t="s">
        <v>49</v>
      </c>
      <c r="B22" s="27">
        <v>5</v>
      </c>
      <c r="C22" s="27">
        <v>5.7</v>
      </c>
      <c r="D22" s="27">
        <v>15.1</v>
      </c>
      <c r="E22" s="28">
        <v>4.4000000000000004</v>
      </c>
      <c r="F22" s="27">
        <v>5.2</v>
      </c>
      <c r="G22" s="29">
        <v>12.6</v>
      </c>
      <c r="H22" s="27">
        <v>5.7</v>
      </c>
      <c r="I22" s="27">
        <v>6.2</v>
      </c>
      <c r="J22" s="27">
        <v>17.600000000000001</v>
      </c>
      <c r="K22" s="30"/>
    </row>
    <row r="23" spans="1:11" ht="12.95" customHeight="1">
      <c r="A23" s="26" t="s">
        <v>50</v>
      </c>
      <c r="B23" s="27">
        <v>2.6</v>
      </c>
      <c r="C23" s="27">
        <v>1.9</v>
      </c>
      <c r="D23" s="27">
        <v>11.8</v>
      </c>
      <c r="E23" s="28">
        <v>2.6</v>
      </c>
      <c r="F23" s="27">
        <v>1.1000000000000001</v>
      </c>
      <c r="G23" s="29">
        <v>10.9</v>
      </c>
      <c r="H23" s="27">
        <v>2.6</v>
      </c>
      <c r="I23" s="27">
        <v>2.8</v>
      </c>
      <c r="J23" s="27">
        <v>12.9</v>
      </c>
      <c r="K23" s="30"/>
    </row>
    <row r="24" spans="1:11" ht="12.95" customHeight="1">
      <c r="A24" s="15" t="s">
        <v>51</v>
      </c>
      <c r="B24" s="27">
        <v>9.5</v>
      </c>
      <c r="C24" s="27">
        <v>8.6999999999999993</v>
      </c>
      <c r="D24" s="27">
        <v>13.4</v>
      </c>
      <c r="E24" s="28">
        <v>9.6999999999999993</v>
      </c>
      <c r="F24" s="27">
        <v>7.5</v>
      </c>
      <c r="G24" s="29">
        <v>10.7</v>
      </c>
      <c r="H24" s="27">
        <v>9.3000000000000007</v>
      </c>
      <c r="I24" s="27">
        <v>9.9</v>
      </c>
      <c r="J24" s="27">
        <v>16.2</v>
      </c>
      <c r="K24" s="30"/>
    </row>
    <row r="25" spans="1:11" ht="9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</row>
    <row r="26" spans="1:11" ht="11.25" customHeight="1">
      <c r="A26" s="15" t="s">
        <v>111</v>
      </c>
      <c r="B26" s="15"/>
      <c r="C26" s="15"/>
      <c r="D26" s="15"/>
      <c r="E26" s="15"/>
      <c r="F26" s="15"/>
      <c r="G26" s="15"/>
      <c r="H26" s="15"/>
      <c r="I26" s="15"/>
      <c r="J26" s="15"/>
    </row>
    <row r="27" spans="1:11">
      <c r="A27" s="16" t="s">
        <v>110</v>
      </c>
    </row>
  </sheetData>
  <mergeCells count="4">
    <mergeCell ref="A3:A4"/>
    <mergeCell ref="B3:D3"/>
    <mergeCell ref="E3:G3"/>
    <mergeCell ref="H3:J3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 xml:space="preserve">&amp;L&amp;"Arial,Negrita"D11. LA FORMACION PERMANENTE Y CONTINUA
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workbookViewId="0"/>
  </sheetViews>
  <sheetFormatPr baseColWidth="10" defaultRowHeight="12.75"/>
  <cols>
    <col min="1" max="1" width="22.7109375" customWidth="1"/>
    <col min="2" max="2" width="8" customWidth="1"/>
    <col min="3" max="5" width="9.28515625" customWidth="1"/>
    <col min="6" max="6" width="8" customWidth="1"/>
    <col min="7" max="9" width="9.28515625" customWidth="1"/>
    <col min="10" max="10" width="8" customWidth="1"/>
    <col min="11" max="13" width="9.28515625" customWidth="1"/>
  </cols>
  <sheetData>
    <row r="1" spans="1:20" ht="12.75" customHeight="1">
      <c r="A1" s="10" t="s">
        <v>91</v>
      </c>
      <c r="B1" s="10"/>
      <c r="C1" s="4"/>
      <c r="D1" s="4"/>
      <c r="E1" s="4"/>
      <c r="F1" s="10"/>
      <c r="G1" s="4"/>
      <c r="H1" s="4"/>
      <c r="I1" s="4"/>
      <c r="J1" s="10"/>
      <c r="K1" s="4"/>
      <c r="L1" s="4"/>
      <c r="M1" s="4"/>
    </row>
    <row r="2" spans="1:20" ht="9.6" customHeight="1" thickBo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20" ht="16.5" customHeight="1">
      <c r="A3" s="90"/>
      <c r="B3" s="141" t="s">
        <v>0</v>
      </c>
      <c r="C3" s="141"/>
      <c r="D3" s="141"/>
      <c r="E3" s="141"/>
      <c r="F3" s="142" t="s">
        <v>14</v>
      </c>
      <c r="G3" s="143"/>
      <c r="H3" s="143"/>
      <c r="I3" s="144"/>
      <c r="J3" s="143" t="s">
        <v>15</v>
      </c>
      <c r="K3" s="143"/>
      <c r="L3" s="143"/>
      <c r="M3" s="143"/>
      <c r="N3" s="91"/>
    </row>
    <row r="4" spans="1:20" ht="20.25" customHeight="1">
      <c r="A4" s="137" t="s">
        <v>30</v>
      </c>
      <c r="B4" s="139" t="s">
        <v>89</v>
      </c>
      <c r="C4" s="147" t="s">
        <v>87</v>
      </c>
      <c r="D4" s="148"/>
      <c r="E4" s="148"/>
      <c r="F4" s="145" t="s">
        <v>90</v>
      </c>
      <c r="G4" s="147" t="s">
        <v>87</v>
      </c>
      <c r="H4" s="148"/>
      <c r="I4" s="149"/>
      <c r="J4" s="139" t="s">
        <v>90</v>
      </c>
      <c r="K4" s="147" t="s">
        <v>87</v>
      </c>
      <c r="L4" s="148"/>
      <c r="M4" s="148"/>
      <c r="N4" s="91"/>
    </row>
    <row r="5" spans="1:20" ht="36.75" customHeight="1">
      <c r="A5" s="138"/>
      <c r="B5" s="140"/>
      <c r="C5" s="99" t="s">
        <v>88</v>
      </c>
      <c r="D5" s="88" t="s">
        <v>93</v>
      </c>
      <c r="E5" s="88" t="s">
        <v>94</v>
      </c>
      <c r="F5" s="146"/>
      <c r="G5" s="99" t="s">
        <v>88</v>
      </c>
      <c r="H5" s="88" t="s">
        <v>93</v>
      </c>
      <c r="I5" s="88" t="s">
        <v>94</v>
      </c>
      <c r="J5" s="140"/>
      <c r="K5" s="99" t="s">
        <v>88</v>
      </c>
      <c r="L5" s="88" t="s">
        <v>93</v>
      </c>
      <c r="M5" s="88" t="s">
        <v>94</v>
      </c>
      <c r="N5" s="91"/>
    </row>
    <row r="6" spans="1:20" s="2" customFormat="1" ht="18" customHeight="1">
      <c r="A6" s="8"/>
      <c r="B6" s="8"/>
      <c r="C6" s="6"/>
      <c r="D6" s="92"/>
      <c r="E6" s="92"/>
      <c r="F6" s="8"/>
      <c r="G6" s="6"/>
      <c r="H6" s="92"/>
      <c r="I6" s="92"/>
      <c r="J6" s="8"/>
      <c r="K6" s="6"/>
      <c r="L6" s="92"/>
      <c r="M6" s="92"/>
    </row>
    <row r="7" spans="1:20" ht="12" customHeight="1">
      <c r="A7" s="9" t="s">
        <v>0</v>
      </c>
      <c r="B7" s="100">
        <v>18894.900000000001</v>
      </c>
      <c r="C7" s="101">
        <v>14.019126854336362</v>
      </c>
      <c r="D7" s="100">
        <v>4.0968727010992385</v>
      </c>
      <c r="E7" s="102">
        <v>10.466845550915856</v>
      </c>
      <c r="F7" s="100">
        <v>11317.8</v>
      </c>
      <c r="G7" s="101">
        <v>11.810599233066487</v>
      </c>
      <c r="H7" s="100">
        <v>3.458269274947428</v>
      </c>
      <c r="I7" s="100">
        <v>8.7561186803088944</v>
      </c>
      <c r="J7" s="103">
        <v>7577.1</v>
      </c>
      <c r="K7" s="100">
        <v>17.317971255493536</v>
      </c>
      <c r="L7" s="100">
        <v>5.0520647741220257</v>
      </c>
      <c r="M7" s="100">
        <v>13.022132478124876</v>
      </c>
      <c r="N7" s="93"/>
      <c r="O7" s="91"/>
      <c r="P7" s="94"/>
      <c r="Q7" s="94"/>
      <c r="R7" s="91"/>
      <c r="S7" s="91"/>
      <c r="T7" s="91"/>
    </row>
    <row r="8" spans="1:20" s="2" customFormat="1" ht="27" customHeight="1">
      <c r="A8" s="7" t="s">
        <v>27</v>
      </c>
      <c r="B8" s="104">
        <v>928.3</v>
      </c>
      <c r="C8" s="105">
        <v>5.289238392760951</v>
      </c>
      <c r="D8" s="104">
        <v>1.2603684153829582</v>
      </c>
      <c r="E8" s="106">
        <v>4.1904556716578698</v>
      </c>
      <c r="F8" s="104">
        <v>675.3</v>
      </c>
      <c r="G8" s="105">
        <v>4.694209980749287</v>
      </c>
      <c r="H8" s="104">
        <v>1.2290833703539168</v>
      </c>
      <c r="I8" s="104">
        <v>3.5687842440396862</v>
      </c>
      <c r="J8" s="107">
        <v>253</v>
      </c>
      <c r="K8" s="104">
        <v>6.8774703557312273</v>
      </c>
      <c r="L8" s="104">
        <v>1.3438735177865615</v>
      </c>
      <c r="M8" s="104">
        <v>5.849802371541502</v>
      </c>
      <c r="N8" s="95"/>
      <c r="O8" s="96"/>
      <c r="P8" s="95"/>
      <c r="Q8" s="95"/>
      <c r="R8" s="96"/>
      <c r="S8" s="96"/>
      <c r="T8" s="96"/>
    </row>
    <row r="9" spans="1:20" s="2" customFormat="1" ht="27" customHeight="1">
      <c r="A9" s="7" t="s">
        <v>1</v>
      </c>
      <c r="B9" s="104">
        <v>58.3</v>
      </c>
      <c r="C9" s="105">
        <v>6.5180102915951927</v>
      </c>
      <c r="D9" s="104">
        <v>1.0291595197255576</v>
      </c>
      <c r="E9" s="106">
        <v>6.5180102915951981</v>
      </c>
      <c r="F9" s="104">
        <v>43.6</v>
      </c>
      <c r="G9" s="105">
        <v>5.0458715596330341</v>
      </c>
      <c r="H9" s="104">
        <v>0</v>
      </c>
      <c r="I9" s="104">
        <v>5.0458715596330279</v>
      </c>
      <c r="J9" s="107">
        <v>14.7</v>
      </c>
      <c r="K9" s="104">
        <v>10.204081632653061</v>
      </c>
      <c r="L9" s="104">
        <v>4.0816326530612246</v>
      </c>
      <c r="M9" s="104">
        <v>10.204081632653061</v>
      </c>
      <c r="N9" s="95"/>
      <c r="O9" s="96"/>
      <c r="P9" s="95"/>
      <c r="Q9" s="95"/>
      <c r="R9" s="96"/>
      <c r="S9" s="96"/>
      <c r="T9" s="96"/>
    </row>
    <row r="10" spans="1:20" s="2" customFormat="1" ht="27" customHeight="1">
      <c r="A10" s="7" t="s">
        <v>2</v>
      </c>
      <c r="B10" s="104">
        <v>57.4</v>
      </c>
      <c r="C10" s="105">
        <v>9.7560975609756131</v>
      </c>
      <c r="D10" s="104">
        <v>1.5679442508710801</v>
      </c>
      <c r="E10" s="106">
        <v>8.0139372822299642</v>
      </c>
      <c r="F10" s="104">
        <v>51.4</v>
      </c>
      <c r="G10" s="105">
        <v>8.5603112840466906</v>
      </c>
      <c r="H10" s="104">
        <v>1.3618677042801557</v>
      </c>
      <c r="I10" s="104">
        <v>7.198443579766538</v>
      </c>
      <c r="J10" s="107">
        <v>6</v>
      </c>
      <c r="K10" s="104">
        <v>20</v>
      </c>
      <c r="L10" s="104">
        <v>5</v>
      </c>
      <c r="M10" s="104">
        <v>16.666666666666664</v>
      </c>
      <c r="N10" s="95"/>
      <c r="O10" s="96"/>
      <c r="P10" s="95"/>
      <c r="Q10" s="95"/>
      <c r="R10" s="96"/>
      <c r="S10" s="96"/>
      <c r="T10" s="96"/>
    </row>
    <row r="11" spans="1:20" s="2" customFormat="1" ht="27" customHeight="1">
      <c r="A11" s="7" t="s">
        <v>3</v>
      </c>
      <c r="B11" s="104">
        <v>3102.6</v>
      </c>
      <c r="C11" s="105">
        <v>9.5371623799394101</v>
      </c>
      <c r="D11" s="104">
        <v>2.0724553600206277</v>
      </c>
      <c r="E11" s="106">
        <v>7.6999935537935924</v>
      </c>
      <c r="F11" s="104">
        <v>2318.8000000000002</v>
      </c>
      <c r="G11" s="105">
        <v>8.6165257892013187</v>
      </c>
      <c r="H11" s="104">
        <v>1.8630326030705535</v>
      </c>
      <c r="I11" s="104">
        <v>6.9604968086941517</v>
      </c>
      <c r="J11" s="107">
        <v>783.8</v>
      </c>
      <c r="K11" s="104">
        <v>12.260780811431477</v>
      </c>
      <c r="L11" s="104">
        <v>2.6920132686909932</v>
      </c>
      <c r="M11" s="104">
        <v>9.8877264608318463</v>
      </c>
      <c r="N11" s="95"/>
      <c r="O11" s="96"/>
      <c r="P11" s="95"/>
      <c r="Q11" s="95"/>
      <c r="R11" s="96"/>
      <c r="S11" s="96"/>
      <c r="T11" s="96"/>
    </row>
    <row r="12" spans="1:20" s="1" customFormat="1" ht="34.5" customHeight="1">
      <c r="A12" s="7" t="s">
        <v>25</v>
      </c>
      <c r="B12" s="104">
        <v>102.7</v>
      </c>
      <c r="C12" s="105">
        <v>17.526777020447906</v>
      </c>
      <c r="D12" s="104">
        <v>4.5764362220058423</v>
      </c>
      <c r="E12" s="106">
        <v>14.216163583252191</v>
      </c>
      <c r="F12" s="104">
        <v>81.599999999999994</v>
      </c>
      <c r="G12" s="105">
        <v>16.544117647058826</v>
      </c>
      <c r="H12" s="104">
        <v>5.0245098039215685</v>
      </c>
      <c r="I12" s="104">
        <v>13.11274509803922</v>
      </c>
      <c r="J12" s="107">
        <v>21.1</v>
      </c>
      <c r="K12" s="104">
        <v>21.327014218009477</v>
      </c>
      <c r="L12" s="104">
        <v>2.8436018957345972</v>
      </c>
      <c r="M12" s="104">
        <v>18.957345971563981</v>
      </c>
      <c r="N12" s="95"/>
      <c r="O12" s="97"/>
      <c r="P12" s="95"/>
      <c r="Q12" s="95"/>
      <c r="R12" s="97"/>
      <c r="S12" s="97"/>
      <c r="T12" s="97"/>
    </row>
    <row r="13" spans="1:20" s="1" customFormat="1" ht="27" customHeight="1">
      <c r="A13" s="7" t="s">
        <v>4</v>
      </c>
      <c r="B13" s="104">
        <v>2339.3000000000002</v>
      </c>
      <c r="C13" s="105">
        <v>7.1944598811610385</v>
      </c>
      <c r="D13" s="104">
        <v>1.6158679946992689</v>
      </c>
      <c r="E13" s="106">
        <v>5.7709571239259603</v>
      </c>
      <c r="F13" s="104">
        <v>2210.6999999999998</v>
      </c>
      <c r="G13" s="105">
        <v>6.6359071787216646</v>
      </c>
      <c r="H13" s="104">
        <v>1.3434658705387434</v>
      </c>
      <c r="I13" s="104">
        <v>5.3557696657167417</v>
      </c>
      <c r="J13" s="107">
        <v>128.5</v>
      </c>
      <c r="K13" s="104">
        <v>16.731517509727624</v>
      </c>
      <c r="L13" s="104">
        <v>6.3035019455252916</v>
      </c>
      <c r="M13" s="104">
        <v>12.840466926070038</v>
      </c>
      <c r="N13" s="95"/>
      <c r="O13" s="97"/>
      <c r="P13" s="95"/>
      <c r="Q13" s="95"/>
      <c r="R13" s="97"/>
      <c r="S13" s="97"/>
      <c r="T13" s="97"/>
    </row>
    <row r="14" spans="1:20" s="1" customFormat="1" ht="34.5" customHeight="1">
      <c r="A14" s="7" t="s">
        <v>28</v>
      </c>
      <c r="B14" s="104">
        <v>2840.5</v>
      </c>
      <c r="C14" s="105">
        <v>11.695124097870087</v>
      </c>
      <c r="D14" s="104">
        <v>3.7070938215102975</v>
      </c>
      <c r="E14" s="106">
        <v>8.5407498679809883</v>
      </c>
      <c r="F14" s="104">
        <v>1505.3</v>
      </c>
      <c r="G14" s="105">
        <v>10.117584534644255</v>
      </c>
      <c r="H14" s="104">
        <v>3.0160100976549522</v>
      </c>
      <c r="I14" s="104">
        <v>7.5400252441373814</v>
      </c>
      <c r="J14" s="107">
        <v>1335.1</v>
      </c>
      <c r="K14" s="104">
        <v>13.474646093925537</v>
      </c>
      <c r="L14" s="104">
        <v>4.4940453898584378</v>
      </c>
      <c r="M14" s="104">
        <v>9.6771777394951677</v>
      </c>
      <c r="N14" s="95"/>
      <c r="O14" s="97"/>
      <c r="P14" s="95"/>
      <c r="Q14" s="95"/>
      <c r="R14" s="97"/>
      <c r="S14" s="97"/>
      <c r="T14" s="97"/>
    </row>
    <row r="15" spans="1:20" s="1" customFormat="1" ht="27" customHeight="1">
      <c r="A15" s="7" t="s">
        <v>5</v>
      </c>
      <c r="B15" s="104">
        <v>1333.9</v>
      </c>
      <c r="C15" s="105">
        <v>12.189819326786125</v>
      </c>
      <c r="D15" s="104">
        <v>6.379788589849313</v>
      </c>
      <c r="E15" s="106">
        <v>6.492240797660993</v>
      </c>
      <c r="F15" s="104">
        <v>621.20000000000005</v>
      </c>
      <c r="G15" s="105">
        <v>11.477784932388936</v>
      </c>
      <c r="H15" s="104">
        <v>6.0688989053444953</v>
      </c>
      <c r="I15" s="104">
        <v>5.9240180296200906</v>
      </c>
      <c r="J15" s="107">
        <v>712.6</v>
      </c>
      <c r="K15" s="104">
        <v>12.798203760875673</v>
      </c>
      <c r="L15" s="104">
        <v>6.6516980072972212</v>
      </c>
      <c r="M15" s="104">
        <v>6.9884928431097375</v>
      </c>
      <c r="N15" s="95"/>
      <c r="O15" s="97"/>
      <c r="P15" s="95"/>
      <c r="Q15" s="95"/>
      <c r="R15" s="97"/>
      <c r="S15" s="97"/>
      <c r="T15" s="97"/>
    </row>
    <row r="16" spans="1:20" s="1" customFormat="1" ht="27" customHeight="1">
      <c r="A16" s="7" t="s">
        <v>6</v>
      </c>
      <c r="B16" s="104">
        <v>1104.5</v>
      </c>
      <c r="C16" s="105">
        <v>13.29108193752829</v>
      </c>
      <c r="D16" s="104">
        <v>3.8116794929832496</v>
      </c>
      <c r="E16" s="106">
        <v>10.312358533272976</v>
      </c>
      <c r="F16" s="104">
        <v>850.2</v>
      </c>
      <c r="G16" s="105">
        <v>11.185603387438253</v>
      </c>
      <c r="H16" s="104">
        <v>2.881674900023524</v>
      </c>
      <c r="I16" s="104">
        <v>8.8567395906845441</v>
      </c>
      <c r="J16" s="107">
        <v>254.2</v>
      </c>
      <c r="K16" s="104">
        <v>20.298977183320218</v>
      </c>
      <c r="L16" s="104">
        <v>6.8843430369787573</v>
      </c>
      <c r="M16" s="104">
        <v>15.145554681353266</v>
      </c>
      <c r="N16" s="95"/>
      <c r="O16" s="97"/>
      <c r="P16" s="95"/>
      <c r="Q16" s="95"/>
      <c r="R16" s="97"/>
      <c r="S16" s="97"/>
      <c r="T16" s="97"/>
    </row>
    <row r="17" spans="1:20" s="1" customFormat="1" ht="27" customHeight="1">
      <c r="A17" s="7" t="s">
        <v>7</v>
      </c>
      <c r="B17" s="104">
        <v>466.7</v>
      </c>
      <c r="C17" s="105">
        <v>23.419755731733449</v>
      </c>
      <c r="D17" s="104">
        <v>4.5639597171630593</v>
      </c>
      <c r="E17" s="106">
        <v>19.370044996785946</v>
      </c>
      <c r="F17" s="104">
        <v>260.2</v>
      </c>
      <c r="G17" s="105">
        <v>21.406610299769405</v>
      </c>
      <c r="H17" s="104">
        <v>2.6902382782475023</v>
      </c>
      <c r="I17" s="104">
        <v>18.985395849346656</v>
      </c>
      <c r="J17" s="107">
        <v>206.4</v>
      </c>
      <c r="K17" s="104">
        <v>25.920542635658915</v>
      </c>
      <c r="L17" s="104">
        <v>6.9282945736434103</v>
      </c>
      <c r="M17" s="104">
        <v>19.864341085271317</v>
      </c>
      <c r="N17" s="95"/>
      <c r="O17" s="97"/>
      <c r="P17" s="95"/>
      <c r="Q17" s="95"/>
      <c r="R17" s="97"/>
      <c r="S17" s="97"/>
      <c r="T17" s="97"/>
    </row>
    <row r="18" spans="1:20" s="1" customFormat="1" ht="34.5" customHeight="1">
      <c r="A18" s="7" t="s">
        <v>8</v>
      </c>
      <c r="B18" s="104">
        <v>1673.2</v>
      </c>
      <c r="C18" s="105">
        <v>16.190533110207987</v>
      </c>
      <c r="D18" s="104">
        <v>5.6956729619890023</v>
      </c>
      <c r="E18" s="106">
        <v>11.17618933779584</v>
      </c>
      <c r="F18" s="104">
        <v>853.1</v>
      </c>
      <c r="G18" s="105">
        <v>17.852537803305598</v>
      </c>
      <c r="H18" s="104">
        <v>6.7049583870589613</v>
      </c>
      <c r="I18" s="104">
        <v>11.897784550463017</v>
      </c>
      <c r="J18" s="107">
        <v>820.1</v>
      </c>
      <c r="K18" s="104">
        <v>14.461651018168517</v>
      </c>
      <c r="L18" s="104">
        <v>4.6213876356541892</v>
      </c>
      <c r="M18" s="104">
        <v>10.413364223875138</v>
      </c>
      <c r="N18" s="95"/>
      <c r="O18" s="97"/>
      <c r="P18" s="95"/>
      <c r="Q18" s="95"/>
      <c r="R18" s="97"/>
      <c r="S18" s="97"/>
      <c r="T18" s="97"/>
    </row>
    <row r="19" spans="1:20" s="1" customFormat="1" ht="34.5" customHeight="1">
      <c r="A19" s="7" t="s">
        <v>9</v>
      </c>
      <c r="B19" s="104">
        <v>1191</v>
      </c>
      <c r="C19" s="105">
        <v>22.451721242653232</v>
      </c>
      <c r="D19" s="104">
        <v>5.2057094878253567</v>
      </c>
      <c r="E19" s="106">
        <v>17.741393786733838</v>
      </c>
      <c r="F19" s="104">
        <v>733.2</v>
      </c>
      <c r="G19" s="105">
        <v>20.635570103655219</v>
      </c>
      <c r="H19" s="104">
        <v>5.1691216584833599</v>
      </c>
      <c r="I19" s="104">
        <v>15.998363338788868</v>
      </c>
      <c r="J19" s="107">
        <v>457.8</v>
      </c>
      <c r="K19" s="104">
        <v>25.360419397116651</v>
      </c>
      <c r="L19" s="104">
        <v>5.2643075578855392</v>
      </c>
      <c r="M19" s="104">
        <v>20.511140235910879</v>
      </c>
      <c r="N19" s="95"/>
      <c r="O19" s="97"/>
      <c r="P19" s="95"/>
      <c r="Q19" s="95"/>
      <c r="R19" s="97"/>
      <c r="S19" s="97"/>
      <c r="T19" s="97"/>
    </row>
    <row r="20" spans="1:20" s="1" customFormat="1" ht="27" customHeight="1">
      <c r="A20" s="7" t="s">
        <v>10</v>
      </c>
      <c r="B20" s="104">
        <v>1109.2</v>
      </c>
      <c r="C20" s="105">
        <v>29.886404615939416</v>
      </c>
      <c r="D20" s="104">
        <v>8.5827623512441402</v>
      </c>
      <c r="E20" s="106">
        <v>22.719076812116839</v>
      </c>
      <c r="F20" s="104">
        <v>383.7</v>
      </c>
      <c r="G20" s="105">
        <v>27.782121449048731</v>
      </c>
      <c r="H20" s="104">
        <v>9.9296325254104776</v>
      </c>
      <c r="I20" s="104">
        <v>19.416210581183215</v>
      </c>
      <c r="J20" s="107">
        <v>725.5</v>
      </c>
      <c r="K20" s="104">
        <v>30.999310820124048</v>
      </c>
      <c r="L20" s="104">
        <v>7.8704341833218461</v>
      </c>
      <c r="M20" s="104">
        <v>24.465885596140595</v>
      </c>
      <c r="N20" s="95"/>
      <c r="O20" s="97"/>
      <c r="P20" s="95"/>
      <c r="Q20" s="95"/>
      <c r="R20" s="97"/>
      <c r="S20" s="97"/>
      <c r="T20" s="97"/>
    </row>
    <row r="21" spans="1:20" s="1" customFormat="1" ht="27" customHeight="1">
      <c r="A21" s="7" t="s">
        <v>11</v>
      </c>
      <c r="B21" s="104">
        <v>1121.2</v>
      </c>
      <c r="C21" s="105">
        <v>24.919728861933649</v>
      </c>
      <c r="D21" s="104">
        <v>6.100606493043168</v>
      </c>
      <c r="E21" s="106">
        <v>19.711023902961109</v>
      </c>
      <c r="F21" s="104">
        <v>297.89999999999998</v>
      </c>
      <c r="G21" s="105">
        <v>27.425310506881502</v>
      </c>
      <c r="H21" s="104">
        <v>8.1906680093991273</v>
      </c>
      <c r="I21" s="104">
        <v>19.906008727760995</v>
      </c>
      <c r="J21" s="107">
        <v>823.3</v>
      </c>
      <c r="K21" s="104">
        <v>24.013117939997564</v>
      </c>
      <c r="L21" s="104">
        <v>5.3321996841977404</v>
      </c>
      <c r="M21" s="104">
        <v>19.628325033402167</v>
      </c>
      <c r="N21" s="95"/>
      <c r="O21" s="97"/>
      <c r="P21" s="95"/>
      <c r="Q21" s="95"/>
      <c r="R21" s="97"/>
      <c r="S21" s="97"/>
      <c r="T21" s="97"/>
    </row>
    <row r="22" spans="1:20" s="1" customFormat="1" ht="34.5" customHeight="1">
      <c r="A22" s="7" t="s">
        <v>12</v>
      </c>
      <c r="B22" s="104">
        <v>779.6</v>
      </c>
      <c r="C22" s="105">
        <v>19.88199076449461</v>
      </c>
      <c r="D22" s="104">
        <v>8.1708568496664959</v>
      </c>
      <c r="E22" s="106">
        <v>12.54489481785531</v>
      </c>
      <c r="F22" s="104">
        <v>369.4</v>
      </c>
      <c r="G22" s="105">
        <v>18.164591229020026</v>
      </c>
      <c r="H22" s="104">
        <v>8.4190579317812677</v>
      </c>
      <c r="I22" s="104">
        <v>10.584731997834327</v>
      </c>
      <c r="J22" s="107">
        <v>410.3</v>
      </c>
      <c r="K22" s="104">
        <v>21.423348769193282</v>
      </c>
      <c r="L22" s="104">
        <v>7.9697782110650746</v>
      </c>
      <c r="M22" s="104">
        <v>14.330977333658298</v>
      </c>
      <c r="N22" s="95"/>
      <c r="O22" s="97"/>
      <c r="P22" s="95"/>
      <c r="Q22" s="95"/>
      <c r="R22" s="97"/>
      <c r="S22" s="97"/>
      <c r="T22" s="97"/>
    </row>
    <row r="23" spans="1:20" s="1" customFormat="1" ht="27" customHeight="1">
      <c r="A23" s="7" t="s">
        <v>13</v>
      </c>
      <c r="B23" s="104">
        <v>681.8</v>
      </c>
      <c r="C23" s="105">
        <v>7.656204165444402</v>
      </c>
      <c r="D23" s="104">
        <v>2.2733939571721913</v>
      </c>
      <c r="E23" s="106">
        <v>5.661484306248167</v>
      </c>
      <c r="F23" s="104">
        <v>59.3</v>
      </c>
      <c r="G23" s="105">
        <v>7.2512647554806016</v>
      </c>
      <c r="H23" s="104">
        <v>3.3726812816188869</v>
      </c>
      <c r="I23" s="104">
        <v>5.2276559865092747</v>
      </c>
      <c r="J23" s="107">
        <v>622.5</v>
      </c>
      <c r="K23" s="104">
        <v>7.6947791164658597</v>
      </c>
      <c r="L23" s="104">
        <v>2.1686746987951806</v>
      </c>
      <c r="M23" s="104">
        <v>5.7028112449799195</v>
      </c>
      <c r="N23" s="95"/>
      <c r="O23" s="97"/>
      <c r="P23" s="95"/>
      <c r="Q23" s="95"/>
      <c r="R23" s="97"/>
      <c r="S23" s="97"/>
      <c r="T23" s="97"/>
    </row>
    <row r="24" spans="1:20" s="1" customFormat="1" ht="27" customHeight="1">
      <c r="A24" s="7" t="s">
        <v>29</v>
      </c>
      <c r="B24" s="104">
        <v>4.7</v>
      </c>
      <c r="C24" s="105">
        <v>17.021276595744688</v>
      </c>
      <c r="D24" s="104">
        <v>4.2553191489361701</v>
      </c>
      <c r="E24" s="106">
        <v>12.76595744680851</v>
      </c>
      <c r="F24" s="104">
        <v>2.9</v>
      </c>
      <c r="G24" s="105">
        <v>20.689655172413797</v>
      </c>
      <c r="H24" s="104">
        <v>0</v>
      </c>
      <c r="I24" s="104">
        <v>20.689655172413794</v>
      </c>
      <c r="J24" s="107">
        <v>1.8</v>
      </c>
      <c r="K24" s="104">
        <v>11.111111111111107</v>
      </c>
      <c r="L24" s="104">
        <v>11.111111111111112</v>
      </c>
      <c r="M24" s="104">
        <v>0</v>
      </c>
      <c r="N24" s="95"/>
      <c r="O24" s="97"/>
      <c r="P24" s="95"/>
      <c r="Q24" s="95"/>
      <c r="R24" s="97"/>
      <c r="S24" s="97"/>
      <c r="T24" s="97"/>
    </row>
    <row r="25" spans="1:20" ht="14.1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N25" s="91"/>
      <c r="O25" s="91"/>
      <c r="P25" s="91"/>
      <c r="Q25" s="91"/>
      <c r="R25" s="91"/>
      <c r="S25" s="91"/>
      <c r="T25" s="91"/>
    </row>
    <row r="26" spans="1:20" ht="14.1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N26" s="91"/>
      <c r="O26" s="91"/>
      <c r="P26" s="91"/>
      <c r="Q26" s="91"/>
      <c r="R26" s="91"/>
      <c r="S26" s="91"/>
      <c r="T26" s="91"/>
    </row>
    <row r="27" spans="1:20" ht="14.1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N27" s="91"/>
      <c r="O27" s="91"/>
      <c r="P27" s="91"/>
      <c r="Q27" s="91"/>
      <c r="R27" s="91"/>
      <c r="S27" s="91"/>
      <c r="T27" s="91"/>
    </row>
    <row r="28" spans="1:20" ht="14.1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N28" s="91"/>
      <c r="O28" s="91"/>
      <c r="P28" s="91"/>
      <c r="Q28" s="91"/>
      <c r="R28" s="91"/>
      <c r="S28" s="91"/>
      <c r="T28" s="91"/>
    </row>
    <row r="29" spans="1:20" ht="14.1" customHeight="1">
      <c r="A29" s="8" t="s">
        <v>31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N29" s="91"/>
      <c r="O29" s="91"/>
      <c r="P29" s="91"/>
      <c r="Q29" s="91"/>
      <c r="R29" s="91"/>
      <c r="S29" s="91"/>
      <c r="T29" s="91"/>
    </row>
    <row r="30" spans="1:20">
      <c r="D30" s="98"/>
      <c r="H30" s="98"/>
      <c r="L30" s="98"/>
      <c r="N30" s="91"/>
      <c r="O30" s="91"/>
      <c r="P30" s="91"/>
      <c r="Q30" s="91"/>
      <c r="R30" s="91"/>
      <c r="S30" s="91"/>
      <c r="T30" s="91"/>
    </row>
    <row r="31" spans="1:20">
      <c r="D31" s="98"/>
      <c r="H31" s="98"/>
      <c r="L31" s="98"/>
      <c r="N31" s="91"/>
      <c r="O31" s="91"/>
      <c r="P31" s="91"/>
      <c r="Q31" s="91"/>
      <c r="R31" s="91"/>
      <c r="S31" s="91"/>
      <c r="T31" s="91"/>
    </row>
    <row r="32" spans="1:20">
      <c r="D32" s="98"/>
      <c r="H32" s="98"/>
      <c r="L32" s="98"/>
      <c r="N32" s="91"/>
      <c r="O32" s="91"/>
      <c r="P32" s="91"/>
      <c r="Q32" s="91"/>
      <c r="R32" s="91"/>
      <c r="S32" s="91"/>
      <c r="T32" s="91"/>
    </row>
    <row r="33" spans="4:20">
      <c r="D33" s="98"/>
      <c r="H33" s="98"/>
      <c r="L33" s="98"/>
      <c r="N33" s="91"/>
      <c r="O33" s="91"/>
      <c r="P33" s="91"/>
      <c r="Q33" s="91"/>
      <c r="R33" s="91"/>
      <c r="S33" s="91"/>
      <c r="T33" s="91"/>
    </row>
    <row r="34" spans="4:20">
      <c r="D34" s="98"/>
      <c r="H34" s="98"/>
      <c r="L34" s="98"/>
      <c r="N34" s="91"/>
      <c r="O34" s="91"/>
      <c r="P34" s="91"/>
      <c r="Q34" s="91"/>
      <c r="R34" s="91"/>
      <c r="S34" s="91"/>
      <c r="T34" s="91"/>
    </row>
    <row r="35" spans="4:20">
      <c r="D35" s="98"/>
      <c r="H35" s="98"/>
      <c r="L35" s="98"/>
      <c r="N35" s="91"/>
      <c r="O35" s="91"/>
      <c r="P35" s="91"/>
      <c r="Q35" s="91"/>
      <c r="R35" s="91"/>
      <c r="S35" s="91"/>
      <c r="T35" s="91"/>
    </row>
    <row r="36" spans="4:20">
      <c r="D36" s="98"/>
      <c r="H36" s="98"/>
      <c r="L36" s="98"/>
      <c r="N36" s="91"/>
      <c r="O36" s="91"/>
      <c r="P36" s="91"/>
      <c r="Q36" s="91"/>
      <c r="R36" s="91"/>
      <c r="S36" s="91"/>
      <c r="T36" s="91"/>
    </row>
    <row r="37" spans="4:20">
      <c r="D37" s="98"/>
      <c r="H37" s="98"/>
      <c r="L37" s="98"/>
      <c r="N37" s="91"/>
      <c r="O37" s="91"/>
      <c r="P37" s="91"/>
      <c r="Q37" s="91"/>
      <c r="R37" s="91"/>
      <c r="S37" s="91"/>
      <c r="T37" s="91"/>
    </row>
    <row r="38" spans="4:20">
      <c r="D38" s="98"/>
      <c r="H38" s="98"/>
      <c r="L38" s="98"/>
    </row>
    <row r="39" spans="4:20">
      <c r="D39" s="98"/>
      <c r="H39" s="98"/>
      <c r="L39" s="98"/>
    </row>
    <row r="40" spans="4:20">
      <c r="D40" s="98"/>
      <c r="H40" s="98"/>
      <c r="L40" s="98"/>
    </row>
  </sheetData>
  <mergeCells count="10">
    <mergeCell ref="A4:A5"/>
    <mergeCell ref="B4:B5"/>
    <mergeCell ref="J4:J5"/>
    <mergeCell ref="B3:E3"/>
    <mergeCell ref="F3:I3"/>
    <mergeCell ref="J3:M3"/>
    <mergeCell ref="F4:F5"/>
    <mergeCell ref="C4:E4"/>
    <mergeCell ref="G4:I4"/>
    <mergeCell ref="K4:M4"/>
  </mergeCells>
  <phoneticPr fontId="0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 xml:space="preserve">&amp;L&amp;"Arial,Negrita"D11. LA FORMACION PERMANENTE Y CONTINUA
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4"/>
  <sheetViews>
    <sheetView workbookViewId="0"/>
  </sheetViews>
  <sheetFormatPr baseColWidth="10" defaultRowHeight="12.75"/>
  <cols>
    <col min="1" max="1" width="37.42578125" customWidth="1"/>
    <col min="2" max="5" width="19.28515625" customWidth="1"/>
  </cols>
  <sheetData>
    <row r="1" spans="1:5" ht="12.75" customHeight="1">
      <c r="A1" s="10" t="s">
        <v>92</v>
      </c>
      <c r="B1" s="4"/>
      <c r="C1" s="4"/>
      <c r="D1" s="4"/>
      <c r="E1" s="4"/>
    </row>
    <row r="2" spans="1:5" ht="10.5" customHeight="1" thickBot="1">
      <c r="A2" s="5"/>
      <c r="B2" s="5"/>
      <c r="C2" s="5"/>
      <c r="D2" s="5"/>
      <c r="E2" s="5"/>
    </row>
    <row r="3" spans="1:5" ht="18" customHeight="1">
      <c r="A3" s="154" t="s">
        <v>32</v>
      </c>
      <c r="B3" s="156" t="s">
        <v>90</v>
      </c>
      <c r="C3" s="150" t="s">
        <v>96</v>
      </c>
      <c r="D3" s="151"/>
      <c r="E3" s="151"/>
    </row>
    <row r="4" spans="1:5" ht="24" customHeight="1">
      <c r="A4" s="155"/>
      <c r="B4" s="157"/>
      <c r="C4" s="99" t="s">
        <v>88</v>
      </c>
      <c r="D4" s="88" t="s">
        <v>93</v>
      </c>
      <c r="E4" s="88" t="s">
        <v>94</v>
      </c>
    </row>
    <row r="5" spans="1:5" s="2" customFormat="1" ht="7.5" customHeight="1">
      <c r="A5" s="8"/>
      <c r="B5" s="6"/>
      <c r="C5" s="6"/>
      <c r="D5" s="152"/>
      <c r="E5" s="152"/>
    </row>
    <row r="6" spans="1:5" s="3" customFormat="1" ht="18.95" customHeight="1">
      <c r="A6" s="9" t="s">
        <v>0</v>
      </c>
      <c r="B6" s="120">
        <v>18894.8</v>
      </c>
      <c r="C6" s="121">
        <v>14.019126854336362</v>
      </c>
      <c r="D6" s="121">
        <v>4.0968727010992385</v>
      </c>
      <c r="E6" s="121">
        <v>10.466845550915856</v>
      </c>
    </row>
    <row r="7" spans="1:5" ht="11.25" customHeight="1">
      <c r="A7" s="8"/>
      <c r="B7" s="122"/>
      <c r="C7" s="123"/>
      <c r="D7" s="124"/>
      <c r="E7" s="124"/>
    </row>
    <row r="8" spans="1:5" ht="18.95" customHeight="1">
      <c r="A8" s="7" t="s">
        <v>16</v>
      </c>
      <c r="B8" s="125">
        <v>1286.7</v>
      </c>
      <c r="C8" s="126">
        <v>10.328747959897418</v>
      </c>
      <c r="D8" s="126">
        <v>1.4377865858397449</v>
      </c>
      <c r="E8" s="126">
        <v>9.0541695810989342</v>
      </c>
    </row>
    <row r="9" spans="1:5" ht="18.95" customHeight="1">
      <c r="A9" s="7" t="s">
        <v>23</v>
      </c>
      <c r="B9" s="125">
        <v>2385.1</v>
      </c>
      <c r="C9" s="126">
        <v>29.3740304389753</v>
      </c>
      <c r="D9" s="126">
        <v>7.8571129093119794</v>
      </c>
      <c r="E9" s="126">
        <v>22.820846086117985</v>
      </c>
    </row>
    <row r="10" spans="1:5" ht="18.95" customHeight="1">
      <c r="A10" s="7" t="s">
        <v>17</v>
      </c>
      <c r="B10" s="125">
        <v>2153</v>
      </c>
      <c r="C10" s="126">
        <v>20.74779377612634</v>
      </c>
      <c r="D10" s="126">
        <v>6.5257779842080827</v>
      </c>
      <c r="E10" s="126">
        <v>15.099860659544822</v>
      </c>
    </row>
    <row r="11" spans="1:5" ht="18.95" customHeight="1">
      <c r="A11" s="7" t="s">
        <v>24</v>
      </c>
      <c r="B11" s="125">
        <v>1745.8</v>
      </c>
      <c r="C11" s="126">
        <v>19.240462825065865</v>
      </c>
      <c r="D11" s="126">
        <v>6.4841333486080881</v>
      </c>
      <c r="E11" s="126">
        <v>13.65563065643258</v>
      </c>
    </row>
    <row r="12" spans="1:5" ht="18.95" customHeight="1">
      <c r="A12" s="7" t="s">
        <v>18</v>
      </c>
      <c r="B12" s="125">
        <v>2885.4</v>
      </c>
      <c r="C12" s="126">
        <v>15.516046302072512</v>
      </c>
      <c r="D12" s="126">
        <v>6.3041519373397108</v>
      </c>
      <c r="E12" s="126">
        <v>9.9916822624246215</v>
      </c>
    </row>
    <row r="13" spans="1:5" ht="18.95" customHeight="1">
      <c r="A13" s="7" t="s">
        <v>19</v>
      </c>
      <c r="B13" s="125">
        <v>583.1</v>
      </c>
      <c r="C13" s="126">
        <v>4.4246269936546163</v>
      </c>
      <c r="D13" s="126">
        <v>0.85748585148345047</v>
      </c>
      <c r="E13" s="126">
        <v>3.6528897273194993</v>
      </c>
    </row>
    <row r="14" spans="1:5" ht="18.95" customHeight="1">
      <c r="A14" s="7" t="s">
        <v>26</v>
      </c>
      <c r="B14" s="125">
        <v>3187.2</v>
      </c>
      <c r="C14" s="126">
        <v>6.8053463855421574</v>
      </c>
      <c r="D14" s="126">
        <v>1.2267821285140563</v>
      </c>
      <c r="E14" s="126">
        <v>5.6381777108433742</v>
      </c>
    </row>
    <row r="15" spans="1:5" ht="18.95" customHeight="1">
      <c r="A15" s="7" t="s">
        <v>20</v>
      </c>
      <c r="B15" s="125">
        <v>1741.4</v>
      </c>
      <c r="C15" s="126">
        <v>6.9599173079131758</v>
      </c>
      <c r="D15" s="126">
        <v>1.1197886757781095</v>
      </c>
      <c r="E15" s="126">
        <v>5.9320087286091647</v>
      </c>
    </row>
    <row r="16" spans="1:5" ht="18.95" customHeight="1">
      <c r="A16" s="7" t="s">
        <v>21</v>
      </c>
      <c r="B16" s="125">
        <v>2838.5</v>
      </c>
      <c r="C16" s="126">
        <v>6.9790382244142997</v>
      </c>
      <c r="D16" s="126">
        <v>2.1912982208913157</v>
      </c>
      <c r="E16" s="126">
        <v>5.0660560155011458</v>
      </c>
    </row>
    <row r="17" spans="1:5" ht="18.95" customHeight="1">
      <c r="A17" s="7" t="s">
        <v>22</v>
      </c>
      <c r="B17" s="125">
        <v>88.6</v>
      </c>
      <c r="C17" s="126">
        <v>25.959367945823931</v>
      </c>
      <c r="D17" s="126">
        <v>7.5620767494356675</v>
      </c>
      <c r="E17" s="126">
        <v>19.300225733634313</v>
      </c>
    </row>
    <row r="18" spans="1:5" s="2" customFormat="1" ht="5.25" customHeight="1">
      <c r="A18" s="8"/>
      <c r="B18" s="122"/>
      <c r="C18" s="123"/>
      <c r="D18" s="126"/>
      <c r="E18" s="126"/>
    </row>
    <row r="19" spans="1:5" s="3" customFormat="1" ht="18.95" customHeight="1">
      <c r="A19" s="9" t="s">
        <v>14</v>
      </c>
      <c r="B19" s="120">
        <v>11317.8</v>
      </c>
      <c r="C19" s="121">
        <v>11.810599233066487</v>
      </c>
      <c r="D19" s="121">
        <v>3.458269274947428</v>
      </c>
      <c r="E19" s="121">
        <v>8.7561186803088944</v>
      </c>
    </row>
    <row r="20" spans="1:5" ht="7.5" customHeight="1">
      <c r="A20" s="8"/>
      <c r="B20" s="122"/>
      <c r="C20" s="123"/>
      <c r="D20" s="124"/>
      <c r="E20" s="124"/>
    </row>
    <row r="21" spans="1:5" ht="18.95" customHeight="1">
      <c r="A21" s="7" t="s">
        <v>16</v>
      </c>
      <c r="B21" s="125">
        <v>871.8</v>
      </c>
      <c r="C21" s="126">
        <v>10.048176187198889</v>
      </c>
      <c r="D21" s="126">
        <v>1.330580408350539</v>
      </c>
      <c r="E21" s="126">
        <v>8.8323009864647855</v>
      </c>
    </row>
    <row r="22" spans="1:5" ht="18.95" customHeight="1">
      <c r="A22" s="7" t="s">
        <v>23</v>
      </c>
      <c r="B22" s="125">
        <v>1164.2</v>
      </c>
      <c r="C22" s="126">
        <v>25.751589074042265</v>
      </c>
      <c r="D22" s="126">
        <v>8.1515203573269197</v>
      </c>
      <c r="E22" s="126">
        <v>18.914275897612097</v>
      </c>
    </row>
    <row r="23" spans="1:5" ht="18.95" customHeight="1">
      <c r="A23" s="7" t="s">
        <v>17</v>
      </c>
      <c r="B23" s="125">
        <v>1188.0999999999999</v>
      </c>
      <c r="C23" s="126">
        <v>18.870465449036271</v>
      </c>
      <c r="D23" s="126">
        <v>6.2705159498358727</v>
      </c>
      <c r="E23" s="126">
        <v>13.31537749347698</v>
      </c>
    </row>
    <row r="24" spans="1:5" ht="18.95" customHeight="1">
      <c r="A24" s="7" t="s">
        <v>24</v>
      </c>
      <c r="B24" s="125">
        <v>632.70000000000005</v>
      </c>
      <c r="C24" s="126">
        <v>17.306780464675199</v>
      </c>
      <c r="D24" s="126">
        <v>6.5591907697170857</v>
      </c>
      <c r="E24" s="126">
        <v>11.695906432748536</v>
      </c>
    </row>
    <row r="25" spans="1:5" ht="18.95" customHeight="1">
      <c r="A25" s="7" t="s">
        <v>18</v>
      </c>
      <c r="B25" s="125">
        <v>1092</v>
      </c>
      <c r="C25" s="126">
        <v>15.869963369963367</v>
      </c>
      <c r="D25" s="126">
        <v>6.5109890109890101</v>
      </c>
      <c r="E25" s="126">
        <v>9.926739926739927</v>
      </c>
    </row>
    <row r="26" spans="1:5" ht="18.95" customHeight="1">
      <c r="A26" s="7" t="s">
        <v>19</v>
      </c>
      <c r="B26" s="125">
        <v>461.5</v>
      </c>
      <c r="C26" s="126">
        <v>3.8569880823401972</v>
      </c>
      <c r="D26" s="126">
        <v>0.95341278439870003</v>
      </c>
      <c r="E26" s="126">
        <v>2.9469122426868903</v>
      </c>
    </row>
    <row r="27" spans="1:5" ht="18.95" customHeight="1">
      <c r="A27" s="7" t="s">
        <v>26</v>
      </c>
      <c r="B27" s="125">
        <v>2947.1</v>
      </c>
      <c r="C27" s="126">
        <v>6.7693664958773034</v>
      </c>
      <c r="D27" s="126">
        <v>1.2452919819483559</v>
      </c>
      <c r="E27" s="126">
        <v>5.5919378371958883</v>
      </c>
    </row>
    <row r="28" spans="1:5" ht="18.95" customHeight="1">
      <c r="A28" s="7" t="s">
        <v>20</v>
      </c>
      <c r="B28" s="125">
        <v>1516.4</v>
      </c>
      <c r="C28" s="126">
        <v>6.8715378528092881</v>
      </c>
      <c r="D28" s="126">
        <v>1.0023740437879185</v>
      </c>
      <c r="E28" s="126">
        <v>5.9087312054866779</v>
      </c>
    </row>
    <row r="29" spans="1:5" ht="18.95" customHeight="1">
      <c r="A29" s="7" t="s">
        <v>21</v>
      </c>
      <c r="B29" s="125">
        <v>1363.7</v>
      </c>
      <c r="C29" s="126">
        <v>7.3989880472244698</v>
      </c>
      <c r="D29" s="126">
        <v>2.6252108234949034</v>
      </c>
      <c r="E29" s="126">
        <v>5.162425753464837</v>
      </c>
    </row>
    <row r="30" spans="1:5" ht="18.95" customHeight="1">
      <c r="A30" s="7" t="s">
        <v>22</v>
      </c>
      <c r="B30" s="125">
        <v>80.3</v>
      </c>
      <c r="C30" s="126">
        <v>24.657534246575342</v>
      </c>
      <c r="D30" s="126">
        <v>7.0983810709838115</v>
      </c>
      <c r="E30" s="126">
        <v>18.430884184308841</v>
      </c>
    </row>
    <row r="31" spans="1:5" s="3" customFormat="1" ht="7.5" customHeight="1">
      <c r="A31" s="9"/>
      <c r="B31" s="127"/>
      <c r="C31" s="128"/>
      <c r="D31" s="121"/>
      <c r="E31" s="121"/>
    </row>
    <row r="32" spans="1:5" s="3" customFormat="1" ht="18.95" customHeight="1">
      <c r="A32" s="9" t="s">
        <v>15</v>
      </c>
      <c r="B32" s="120">
        <v>7577</v>
      </c>
      <c r="C32" s="121">
        <v>17.317971255493536</v>
      </c>
      <c r="D32" s="121">
        <v>5.0520647741220257</v>
      </c>
      <c r="E32" s="121">
        <v>13.022132478124876</v>
      </c>
    </row>
    <row r="33" spans="1:5" ht="8.25" customHeight="1">
      <c r="A33" s="8"/>
      <c r="B33" s="122"/>
      <c r="C33" s="123"/>
      <c r="D33" s="124"/>
      <c r="E33" s="124"/>
    </row>
    <row r="34" spans="1:5" ht="18.95" customHeight="1">
      <c r="A34" s="7" t="s">
        <v>16</v>
      </c>
      <c r="B34" s="125">
        <v>414.9</v>
      </c>
      <c r="C34" s="126">
        <v>10.942395758013975</v>
      </c>
      <c r="D34" s="126">
        <v>1.6630513376717282</v>
      </c>
      <c r="E34" s="126">
        <v>9.4962641600385638</v>
      </c>
    </row>
    <row r="35" spans="1:5" ht="18.95" customHeight="1">
      <c r="A35" s="7" t="s">
        <v>23</v>
      </c>
      <c r="B35" s="125">
        <v>1220.9000000000001</v>
      </c>
      <c r="C35" s="126">
        <v>32.82273918741808</v>
      </c>
      <c r="D35" s="126">
        <v>7.5688073394495401</v>
      </c>
      <c r="E35" s="126">
        <v>26.548165137614681</v>
      </c>
    </row>
    <row r="36" spans="1:5" ht="18.95" customHeight="1">
      <c r="A36" s="7" t="s">
        <v>17</v>
      </c>
      <c r="B36" s="125">
        <v>964.9</v>
      </c>
      <c r="C36" s="126">
        <v>23.05938439216499</v>
      </c>
      <c r="D36" s="126">
        <v>6.8400870556534361</v>
      </c>
      <c r="E36" s="126">
        <v>17.29712923619028</v>
      </c>
    </row>
    <row r="37" spans="1:5" ht="18.95" customHeight="1">
      <c r="A37" s="7" t="s">
        <v>24</v>
      </c>
      <c r="B37" s="125">
        <v>1113.0999999999999</v>
      </c>
      <c r="C37" s="126">
        <v>20.346748113546532</v>
      </c>
      <c r="D37" s="126">
        <v>6.4498742364355</v>
      </c>
      <c r="E37" s="126">
        <v>14.768235716852315</v>
      </c>
    </row>
    <row r="38" spans="1:5" ht="18.95" customHeight="1">
      <c r="A38" s="7" t="s">
        <v>18</v>
      </c>
      <c r="B38" s="125">
        <v>1793.4</v>
      </c>
      <c r="C38" s="126">
        <v>15.294970447195281</v>
      </c>
      <c r="D38" s="126">
        <v>6.1837849894055985</v>
      </c>
      <c r="E38" s="126">
        <v>10.031225604996097</v>
      </c>
    </row>
    <row r="39" spans="1:5" ht="18.95" customHeight="1">
      <c r="A39" s="7" t="s">
        <v>19</v>
      </c>
      <c r="B39" s="125">
        <v>121.6</v>
      </c>
      <c r="C39" s="126">
        <v>6.4967105263157823</v>
      </c>
      <c r="D39" s="126">
        <v>0.49342105263157893</v>
      </c>
      <c r="E39" s="126">
        <v>6.3322368421052637</v>
      </c>
    </row>
    <row r="40" spans="1:5" ht="18.95" customHeight="1">
      <c r="A40" s="7" t="s">
        <v>26</v>
      </c>
      <c r="B40" s="125">
        <v>240.1</v>
      </c>
      <c r="C40" s="126">
        <v>7.2469804248229934</v>
      </c>
      <c r="D40" s="126">
        <v>0.99958350687213648</v>
      </c>
      <c r="E40" s="126">
        <v>6.2057476051645155</v>
      </c>
    </row>
    <row r="41" spans="1:5" ht="18.95" customHeight="1">
      <c r="A41" s="7" t="s">
        <v>20</v>
      </c>
      <c r="B41" s="125">
        <v>225</v>
      </c>
      <c r="C41" s="126">
        <v>7.5144508670520249</v>
      </c>
      <c r="D41" s="126">
        <v>1.9564250778123613</v>
      </c>
      <c r="E41" s="126">
        <v>6.0915962650066691</v>
      </c>
    </row>
    <row r="42" spans="1:5" ht="18.95" customHeight="1">
      <c r="A42" s="7" t="s">
        <v>21</v>
      </c>
      <c r="B42" s="125">
        <v>1474.8</v>
      </c>
      <c r="C42" s="126">
        <v>6.590724165988612</v>
      </c>
      <c r="D42" s="126">
        <v>1.7900732302685112</v>
      </c>
      <c r="E42" s="126">
        <v>4.9701654461621914</v>
      </c>
    </row>
    <row r="43" spans="1:5" ht="18.95" customHeight="1">
      <c r="A43" s="7" t="s">
        <v>22</v>
      </c>
      <c r="B43" s="125">
        <v>8.3000000000000007</v>
      </c>
      <c r="C43" s="126">
        <v>38.095238095238095</v>
      </c>
      <c r="D43" s="126">
        <v>11.904761904761903</v>
      </c>
      <c r="E43" s="126">
        <v>27.380952380952383</v>
      </c>
    </row>
    <row r="44" spans="1:5">
      <c r="D44" s="153"/>
      <c r="E44" s="153"/>
    </row>
    <row r="45" spans="1:5">
      <c r="A45" s="8" t="s">
        <v>31</v>
      </c>
      <c r="D45" s="91"/>
      <c r="E45" s="91"/>
    </row>
    <row r="46" spans="1:5">
      <c r="D46" s="91"/>
      <c r="E46" s="91"/>
    </row>
    <row r="47" spans="1:5">
      <c r="D47" s="91"/>
      <c r="E47" s="91"/>
    </row>
    <row r="48" spans="1:5">
      <c r="D48" s="91"/>
      <c r="E48" s="91"/>
    </row>
    <row r="49" spans="4:5">
      <c r="D49" s="91"/>
      <c r="E49" s="91"/>
    </row>
    <row r="50" spans="4:5">
      <c r="D50" s="91"/>
      <c r="E50" s="91"/>
    </row>
    <row r="51" spans="4:5">
      <c r="D51" s="91"/>
      <c r="E51" s="91"/>
    </row>
    <row r="52" spans="4:5">
      <c r="D52" s="91"/>
      <c r="E52" s="91"/>
    </row>
    <row r="53" spans="4:5">
      <c r="D53" s="91"/>
      <c r="E53" s="91"/>
    </row>
    <row r="54" spans="4:5">
      <c r="D54" s="91"/>
      <c r="E54" s="91"/>
    </row>
  </sheetData>
  <mergeCells count="5">
    <mergeCell ref="C3:E3"/>
    <mergeCell ref="D5:E5"/>
    <mergeCell ref="D44:E44"/>
    <mergeCell ref="A3:A4"/>
    <mergeCell ref="B3:B4"/>
  </mergeCells>
  <phoneticPr fontId="26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 xml:space="preserve">&amp;L&amp;"Arial,Negrita"D11. LA FORMACION PERMANENTE Y CONTINUA
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/>
  </sheetViews>
  <sheetFormatPr baseColWidth="10" defaultRowHeight="12.75"/>
  <cols>
    <col min="1" max="1" width="21.140625" style="36" customWidth="1"/>
    <col min="2" max="7" width="14.5703125" style="36" customWidth="1"/>
    <col min="8" max="16384" width="11.42578125" style="36"/>
  </cols>
  <sheetData>
    <row r="1" spans="1:9">
      <c r="A1" s="55" t="s">
        <v>114</v>
      </c>
      <c r="B1" s="56"/>
      <c r="C1" s="56"/>
      <c r="D1" s="56"/>
      <c r="E1" s="56"/>
      <c r="F1" s="56"/>
      <c r="G1" s="56"/>
      <c r="H1" s="57"/>
      <c r="I1" s="57"/>
    </row>
    <row r="2" spans="1:9">
      <c r="A2" s="55" t="s">
        <v>115</v>
      </c>
      <c r="B2" s="56"/>
      <c r="C2" s="56"/>
      <c r="D2" s="56"/>
      <c r="E2" s="56"/>
      <c r="F2" s="56"/>
      <c r="G2" s="56"/>
      <c r="H2" s="57"/>
      <c r="I2" s="57"/>
    </row>
    <row r="3" spans="1:9" ht="9.6" customHeight="1" thickBot="1">
      <c r="A3" s="58"/>
      <c r="B3" s="58"/>
      <c r="C3" s="58"/>
      <c r="D3" s="58"/>
      <c r="E3" s="58"/>
      <c r="F3" s="58"/>
      <c r="G3" s="58"/>
      <c r="H3" s="57"/>
      <c r="I3" s="57"/>
    </row>
    <row r="4" spans="1:9" ht="13.5" customHeight="1">
      <c r="A4" s="59"/>
      <c r="B4" s="158" t="s">
        <v>0</v>
      </c>
      <c r="C4" s="160" t="s">
        <v>80</v>
      </c>
      <c r="D4" s="161"/>
      <c r="E4" s="160" t="s">
        <v>81</v>
      </c>
      <c r="F4" s="162"/>
      <c r="G4" s="162"/>
      <c r="H4" s="57"/>
      <c r="I4" s="57"/>
    </row>
    <row r="5" spans="1:9" ht="19.5" customHeight="1">
      <c r="A5" s="60"/>
      <c r="B5" s="159"/>
      <c r="C5" s="62" t="s">
        <v>65</v>
      </c>
      <c r="D5" s="63" t="s">
        <v>66</v>
      </c>
      <c r="E5" s="61" t="s">
        <v>82</v>
      </c>
      <c r="F5" s="61" t="s">
        <v>83</v>
      </c>
      <c r="G5" s="61" t="s">
        <v>84</v>
      </c>
      <c r="H5" s="64"/>
      <c r="I5" s="57"/>
    </row>
    <row r="6" spans="1:9">
      <c r="A6" s="65"/>
      <c r="B6" s="66"/>
      <c r="C6" s="66"/>
      <c r="D6" s="67"/>
      <c r="E6" s="67"/>
      <c r="F6" s="66"/>
      <c r="G6" s="66"/>
      <c r="H6" s="65"/>
      <c r="I6" s="57"/>
    </row>
    <row r="7" spans="1:9">
      <c r="A7" s="68" t="s">
        <v>33</v>
      </c>
      <c r="B7" s="69">
        <v>934112</v>
      </c>
      <c r="C7" s="70">
        <v>59.3</v>
      </c>
      <c r="D7" s="71">
        <v>40.6</v>
      </c>
      <c r="E7" s="72">
        <f>((70094)/(70094+659006+202931))*100</f>
        <v>7.5205653030854123</v>
      </c>
      <c r="F7" s="72">
        <f>((659006)/(70094+659006+202931))*100</f>
        <v>70.70644645939889</v>
      </c>
      <c r="G7" s="72">
        <f>((202931)/(70094+659006+202931))*100</f>
        <v>21.772988237515705</v>
      </c>
      <c r="H7" s="73"/>
      <c r="I7" s="57"/>
    </row>
    <row r="8" spans="1:9">
      <c r="A8" s="74" t="s">
        <v>34</v>
      </c>
      <c r="B8" s="75">
        <v>134845</v>
      </c>
      <c r="C8" s="76">
        <v>62.7</v>
      </c>
      <c r="D8" s="77">
        <v>37</v>
      </c>
      <c r="E8" s="78">
        <v>9.3000000000000007</v>
      </c>
      <c r="F8" s="78">
        <v>72.599999999999994</v>
      </c>
      <c r="G8" s="78">
        <v>17.8</v>
      </c>
      <c r="H8" s="79"/>
      <c r="I8" s="57"/>
    </row>
    <row r="9" spans="1:9">
      <c r="A9" s="80" t="s">
        <v>35</v>
      </c>
      <c r="B9" s="81">
        <v>27391</v>
      </c>
      <c r="C9" s="76">
        <v>62.9</v>
      </c>
      <c r="D9" s="77">
        <v>36.799999999999997</v>
      </c>
      <c r="E9" s="78">
        <v>6.3</v>
      </c>
      <c r="F9" s="78">
        <v>66.8</v>
      </c>
      <c r="G9" s="78">
        <v>26.5</v>
      </c>
      <c r="H9" s="65"/>
      <c r="I9" s="57"/>
    </row>
    <row r="10" spans="1:9">
      <c r="A10" s="74" t="s">
        <v>36</v>
      </c>
      <c r="B10" s="81">
        <v>21003</v>
      </c>
      <c r="C10" s="76">
        <v>61.9</v>
      </c>
      <c r="D10" s="77">
        <v>38.1</v>
      </c>
      <c r="E10" s="78">
        <v>5.9</v>
      </c>
      <c r="F10" s="78">
        <v>65.400000000000006</v>
      </c>
      <c r="G10" s="78">
        <v>28.6</v>
      </c>
      <c r="H10" s="65"/>
      <c r="I10" s="57"/>
    </row>
    <row r="11" spans="1:9">
      <c r="A11" s="82" t="s">
        <v>37</v>
      </c>
      <c r="B11" s="81">
        <v>22980</v>
      </c>
      <c r="C11" s="76">
        <v>50.5</v>
      </c>
      <c r="D11" s="77">
        <v>49.5</v>
      </c>
      <c r="E11" s="78">
        <v>9</v>
      </c>
      <c r="F11" s="78">
        <v>67</v>
      </c>
      <c r="G11" s="78">
        <v>23.9</v>
      </c>
      <c r="H11" s="65"/>
      <c r="I11" s="57"/>
    </row>
    <row r="12" spans="1:9">
      <c r="A12" s="74" t="s">
        <v>38</v>
      </c>
      <c r="B12" s="81">
        <v>29559</v>
      </c>
      <c r="C12" s="76">
        <v>57.1</v>
      </c>
      <c r="D12" s="77">
        <v>42.8</v>
      </c>
      <c r="E12" s="78">
        <v>9.1</v>
      </c>
      <c r="F12" s="78">
        <v>71.8</v>
      </c>
      <c r="G12" s="78">
        <v>19</v>
      </c>
      <c r="H12" s="65"/>
      <c r="I12" s="57"/>
    </row>
    <row r="13" spans="1:9">
      <c r="A13" s="80" t="s">
        <v>39</v>
      </c>
      <c r="B13" s="81">
        <v>9563</v>
      </c>
      <c r="C13" s="76">
        <v>65.599999999999994</v>
      </c>
      <c r="D13" s="77">
        <v>34.200000000000003</v>
      </c>
      <c r="E13" s="78">
        <v>5.7</v>
      </c>
      <c r="F13" s="78">
        <v>66.099999999999994</v>
      </c>
      <c r="G13" s="78">
        <v>27.9</v>
      </c>
      <c r="H13" s="65"/>
      <c r="I13" s="57"/>
    </row>
    <row r="14" spans="1:9">
      <c r="A14" s="80" t="s">
        <v>40</v>
      </c>
      <c r="B14" s="81">
        <v>38406</v>
      </c>
      <c r="C14" s="76">
        <v>62.6</v>
      </c>
      <c r="D14" s="77">
        <v>37.4</v>
      </c>
      <c r="E14" s="78">
        <v>7</v>
      </c>
      <c r="F14" s="78">
        <v>67.599999999999994</v>
      </c>
      <c r="G14" s="78">
        <v>25.3</v>
      </c>
      <c r="H14" s="65"/>
      <c r="I14" s="57"/>
    </row>
    <row r="15" spans="1:9">
      <c r="A15" s="80" t="s">
        <v>41</v>
      </c>
      <c r="B15" s="81">
        <v>19016</v>
      </c>
      <c r="C15" s="76">
        <v>61.3</v>
      </c>
      <c r="D15" s="77">
        <v>38.6</v>
      </c>
      <c r="E15" s="78">
        <v>10.3</v>
      </c>
      <c r="F15" s="78">
        <v>70.2</v>
      </c>
      <c r="G15" s="78">
        <v>19.2</v>
      </c>
      <c r="H15" s="65"/>
      <c r="I15" s="57"/>
    </row>
    <row r="16" spans="1:9">
      <c r="A16" s="80" t="s">
        <v>42</v>
      </c>
      <c r="B16" s="81">
        <v>182536</v>
      </c>
      <c r="C16" s="76">
        <v>55.4</v>
      </c>
      <c r="D16" s="77">
        <v>44.5</v>
      </c>
      <c r="E16" s="78">
        <v>7.7</v>
      </c>
      <c r="F16" s="78">
        <v>70</v>
      </c>
      <c r="G16" s="78">
        <v>22.2</v>
      </c>
      <c r="H16" s="65"/>
      <c r="I16" s="57"/>
    </row>
    <row r="17" spans="1:9">
      <c r="A17" s="83" t="s">
        <v>43</v>
      </c>
      <c r="B17" s="81">
        <v>80917</v>
      </c>
      <c r="C17" s="76">
        <v>56.7</v>
      </c>
      <c r="D17" s="77">
        <v>43.2</v>
      </c>
      <c r="E17" s="78">
        <v>9.1</v>
      </c>
      <c r="F17" s="78">
        <v>70.400000000000006</v>
      </c>
      <c r="G17" s="78">
        <v>20.3</v>
      </c>
      <c r="H17" s="65"/>
      <c r="I17" s="65"/>
    </row>
    <row r="18" spans="1:9">
      <c r="A18" s="80" t="s">
        <v>44</v>
      </c>
      <c r="B18" s="81">
        <v>11052</v>
      </c>
      <c r="C18" s="76">
        <v>63.8</v>
      </c>
      <c r="D18" s="77">
        <v>36.1</v>
      </c>
      <c r="E18" s="78">
        <v>8.4</v>
      </c>
      <c r="F18" s="78">
        <v>72.599999999999994</v>
      </c>
      <c r="G18" s="78">
        <v>18.8</v>
      </c>
      <c r="H18" s="65"/>
      <c r="I18" s="65"/>
    </row>
    <row r="19" spans="1:9">
      <c r="A19" s="80" t="s">
        <v>45</v>
      </c>
      <c r="B19" s="81">
        <v>47433</v>
      </c>
      <c r="C19" s="76">
        <v>59.4</v>
      </c>
      <c r="D19" s="77">
        <v>40.5</v>
      </c>
      <c r="E19" s="78">
        <v>6.8</v>
      </c>
      <c r="F19" s="78">
        <v>71.099999999999994</v>
      </c>
      <c r="G19" s="78">
        <v>21.9</v>
      </c>
      <c r="H19" s="65"/>
      <c r="I19" s="65"/>
    </row>
    <row r="20" spans="1:9">
      <c r="A20" s="74" t="s">
        <v>46</v>
      </c>
      <c r="B20" s="81">
        <v>209719</v>
      </c>
      <c r="C20" s="76">
        <v>58.5</v>
      </c>
      <c r="D20" s="77">
        <v>41.4</v>
      </c>
      <c r="E20" s="78">
        <v>6</v>
      </c>
      <c r="F20" s="78">
        <v>72.099999999999994</v>
      </c>
      <c r="G20" s="78">
        <v>21.7</v>
      </c>
      <c r="H20" s="65"/>
      <c r="I20" s="65"/>
    </row>
    <row r="21" spans="1:9">
      <c r="A21" s="74" t="s">
        <v>47</v>
      </c>
      <c r="B21" s="81">
        <v>25936</v>
      </c>
      <c r="C21" s="76">
        <v>61.5</v>
      </c>
      <c r="D21" s="77">
        <v>38.1</v>
      </c>
      <c r="E21" s="78">
        <v>10.1</v>
      </c>
      <c r="F21" s="78">
        <v>69.099999999999994</v>
      </c>
      <c r="G21" s="78">
        <v>20.3</v>
      </c>
      <c r="H21" s="65"/>
      <c r="I21" s="65"/>
    </row>
    <row r="22" spans="1:9">
      <c r="A22" s="74" t="s">
        <v>48</v>
      </c>
      <c r="B22" s="81">
        <v>17250</v>
      </c>
      <c r="C22" s="76">
        <v>66.900000000000006</v>
      </c>
      <c r="D22" s="77">
        <v>33.1</v>
      </c>
      <c r="E22" s="78">
        <v>5.3</v>
      </c>
      <c r="F22" s="78">
        <v>70.900000000000006</v>
      </c>
      <c r="G22" s="78">
        <v>23.7</v>
      </c>
      <c r="H22" s="65"/>
      <c r="I22" s="65"/>
    </row>
    <row r="23" spans="1:9">
      <c r="A23" s="74" t="s">
        <v>49</v>
      </c>
      <c r="B23" s="81">
        <v>51278</v>
      </c>
      <c r="C23" s="76">
        <v>64.3</v>
      </c>
      <c r="D23" s="77">
        <v>35.6</v>
      </c>
      <c r="E23" s="78">
        <v>5.4</v>
      </c>
      <c r="F23" s="78">
        <v>69</v>
      </c>
      <c r="G23" s="78">
        <v>25.4</v>
      </c>
      <c r="H23" s="65"/>
      <c r="I23" s="65"/>
    </row>
    <row r="24" spans="1:9">
      <c r="A24" s="74" t="s">
        <v>50</v>
      </c>
      <c r="B24" s="81">
        <v>3327</v>
      </c>
      <c r="C24" s="76">
        <v>60.3</v>
      </c>
      <c r="D24" s="77">
        <v>39.700000000000003</v>
      </c>
      <c r="E24" s="78">
        <v>7.1</v>
      </c>
      <c r="F24" s="78">
        <v>66.2</v>
      </c>
      <c r="G24" s="78">
        <v>26.7</v>
      </c>
      <c r="H24" s="65"/>
      <c r="I24" s="65"/>
    </row>
    <row r="25" spans="1:9">
      <c r="A25" s="80" t="s">
        <v>51</v>
      </c>
      <c r="B25" s="81">
        <f>780+394</f>
        <v>1174</v>
      </c>
      <c r="C25" s="76">
        <f>(((0.765*780)+(0.66*394))/(780+394))*100</f>
        <v>72.976149914821121</v>
      </c>
      <c r="D25" s="77">
        <f>(((0.235*780)+(0.34*394))/(780+394))*100</f>
        <v>27.023850085178875</v>
      </c>
      <c r="E25" s="78">
        <f>(((0.051*780)+(0.033*394))/(780+394))*100</f>
        <v>4.4959114139693357</v>
      </c>
      <c r="F25" s="78">
        <f>(((0.66*780)+(0.835*394))/(780+394))*100</f>
        <v>71.873083475298131</v>
      </c>
      <c r="G25" s="78">
        <f>(((0.288*780)+(0.132*394))/(780+394))*100</f>
        <v>23.56456558773424</v>
      </c>
      <c r="H25" s="65"/>
      <c r="I25" s="65"/>
    </row>
    <row r="26" spans="1:9">
      <c r="A26" s="65" t="s">
        <v>63</v>
      </c>
      <c r="B26" s="84">
        <v>727</v>
      </c>
      <c r="C26" s="76">
        <v>64.400000000000006</v>
      </c>
      <c r="D26" s="77">
        <v>35.5</v>
      </c>
      <c r="E26" s="78">
        <v>8.5</v>
      </c>
      <c r="F26" s="78">
        <v>74.3</v>
      </c>
      <c r="G26" s="78">
        <v>17.100000000000001</v>
      </c>
      <c r="H26" s="65"/>
      <c r="I26" s="65"/>
    </row>
    <row r="27" spans="1:9">
      <c r="A27" s="65"/>
      <c r="B27" s="85"/>
      <c r="C27" s="86"/>
      <c r="D27" s="87"/>
      <c r="E27" s="85"/>
      <c r="F27" s="87"/>
      <c r="G27" s="85"/>
      <c r="H27" s="65"/>
      <c r="I27" s="65"/>
    </row>
    <row r="28" spans="1:9">
      <c r="A28" s="65" t="s">
        <v>78</v>
      </c>
      <c r="B28" s="85"/>
      <c r="C28" s="86"/>
      <c r="D28" s="87"/>
      <c r="E28" s="85"/>
      <c r="F28" s="87"/>
      <c r="G28" s="85"/>
      <c r="H28" s="65"/>
      <c r="I28" s="65"/>
    </row>
    <row r="29" spans="1:9">
      <c r="A29" s="65" t="s">
        <v>95</v>
      </c>
      <c r="B29" s="85"/>
      <c r="C29" s="86"/>
      <c r="D29" s="87"/>
      <c r="E29" s="85"/>
      <c r="F29" s="87"/>
      <c r="G29" s="85"/>
      <c r="H29" s="65"/>
      <c r="I29" s="65"/>
    </row>
    <row r="30" spans="1:9">
      <c r="A30" s="65" t="s">
        <v>79</v>
      </c>
      <c r="B30" s="85"/>
      <c r="C30" s="86"/>
      <c r="D30" s="87"/>
      <c r="E30" s="85"/>
      <c r="F30" s="87"/>
      <c r="G30" s="79"/>
      <c r="H30" s="79"/>
      <c r="I30" s="79"/>
    </row>
    <row r="31" spans="1:9">
      <c r="A31" s="65" t="s">
        <v>85</v>
      </c>
      <c r="B31" s="66"/>
      <c r="C31" s="66"/>
      <c r="D31" s="79"/>
      <c r="E31" s="79"/>
      <c r="F31" s="66"/>
      <c r="G31" s="66"/>
      <c r="H31" s="65"/>
      <c r="I31" s="65"/>
    </row>
  </sheetData>
  <mergeCells count="3">
    <mergeCell ref="B4:B5"/>
    <mergeCell ref="C4:D4"/>
    <mergeCell ref="E4:G4"/>
  </mergeCells>
  <phoneticPr fontId="8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 xml:space="preserve">&amp;L&amp;"Arial,Negrita"D11. LA FORMACION PERMANENTE Y CONTINUA
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40"/>
  <sheetViews>
    <sheetView workbookViewId="0"/>
  </sheetViews>
  <sheetFormatPr baseColWidth="10" defaultRowHeight="12.75"/>
  <cols>
    <col min="1" max="1" width="22.85546875" style="36" customWidth="1"/>
    <col min="2" max="7" width="13.28515625" style="36" customWidth="1"/>
    <col min="8" max="16384" width="11.42578125" style="36"/>
  </cols>
  <sheetData>
    <row r="1" spans="1:74">
      <c r="A1" s="33" t="s">
        <v>117</v>
      </c>
      <c r="B1" s="34"/>
      <c r="C1" s="34"/>
      <c r="D1" s="34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</row>
    <row r="2" spans="1:74">
      <c r="A2" s="33" t="s">
        <v>118</v>
      </c>
      <c r="B2" s="34"/>
      <c r="C2" s="34"/>
      <c r="D2" s="34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</row>
    <row r="3" spans="1:74" ht="9.6" customHeight="1" thickBot="1">
      <c r="A3" s="37"/>
      <c r="B3" s="37"/>
      <c r="C3" s="37"/>
      <c r="D3" s="37"/>
      <c r="E3" s="38"/>
      <c r="F3" s="38"/>
      <c r="G3" s="38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</row>
    <row r="4" spans="1:74" ht="26.25" customHeight="1">
      <c r="A4" s="39"/>
      <c r="B4" s="40" t="s">
        <v>52</v>
      </c>
      <c r="C4" s="40" t="s">
        <v>53</v>
      </c>
      <c r="D4" s="40" t="s">
        <v>4</v>
      </c>
      <c r="E4" s="40" t="s">
        <v>54</v>
      </c>
      <c r="F4" s="40" t="s">
        <v>5</v>
      </c>
      <c r="G4" s="40" t="s">
        <v>55</v>
      </c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</row>
    <row r="5" spans="1:74">
      <c r="A5" s="42"/>
      <c r="B5" s="43"/>
      <c r="C5" s="43"/>
      <c r="D5" s="43"/>
      <c r="E5" s="43"/>
      <c r="F5" s="43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</row>
    <row r="6" spans="1:74">
      <c r="A6" s="44" t="s">
        <v>56</v>
      </c>
      <c r="B6" s="108">
        <v>5272</v>
      </c>
      <c r="C6" s="108">
        <v>230449</v>
      </c>
      <c r="D6" s="108">
        <v>50293</v>
      </c>
      <c r="E6" s="108">
        <v>121427</v>
      </c>
      <c r="F6" s="108">
        <v>62837</v>
      </c>
      <c r="G6" s="108">
        <v>434206</v>
      </c>
      <c r="H6" s="46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</row>
    <row r="7" spans="1:74">
      <c r="A7" s="42"/>
      <c r="B7" s="45"/>
      <c r="C7" s="45"/>
      <c r="D7" s="45"/>
      <c r="E7" s="45"/>
      <c r="F7" s="45"/>
      <c r="G7" s="89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</row>
    <row r="8" spans="1:74">
      <c r="A8" s="44" t="s">
        <v>57</v>
      </c>
      <c r="B8" s="45"/>
      <c r="C8" s="45"/>
      <c r="D8" s="45"/>
      <c r="E8" s="45"/>
      <c r="F8" s="45"/>
      <c r="G8" s="89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</row>
    <row r="9" spans="1:74">
      <c r="A9" s="42" t="s">
        <v>58</v>
      </c>
      <c r="B9" s="48">
        <v>7.3</v>
      </c>
      <c r="C9" s="48">
        <v>6.1</v>
      </c>
      <c r="D9" s="48">
        <v>8.8000000000000007</v>
      </c>
      <c r="E9" s="48">
        <v>14.4</v>
      </c>
      <c r="F9" s="48">
        <v>12.6</v>
      </c>
      <c r="G9" s="48">
        <v>5.3</v>
      </c>
      <c r="H9" s="49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</row>
    <row r="10" spans="1:74">
      <c r="A10" s="42" t="s">
        <v>59</v>
      </c>
      <c r="B10" s="48">
        <v>42.5</v>
      </c>
      <c r="C10" s="48">
        <v>38.799999999999997</v>
      </c>
      <c r="D10" s="48">
        <v>44.2</v>
      </c>
      <c r="E10" s="48">
        <v>47</v>
      </c>
      <c r="F10" s="48">
        <v>36.6</v>
      </c>
      <c r="G10" s="48">
        <v>40.5</v>
      </c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</row>
    <row r="11" spans="1:74">
      <c r="A11" s="42" t="s">
        <v>60</v>
      </c>
      <c r="B11" s="48">
        <v>32.700000000000003</v>
      </c>
      <c r="C11" s="48">
        <v>29.8</v>
      </c>
      <c r="D11" s="48">
        <v>27.7</v>
      </c>
      <c r="E11" s="48">
        <v>26.2</v>
      </c>
      <c r="F11" s="48">
        <v>27.8</v>
      </c>
      <c r="G11" s="48">
        <v>30.9</v>
      </c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</row>
    <row r="12" spans="1:74">
      <c r="A12" s="42" t="s">
        <v>61</v>
      </c>
      <c r="B12" s="48">
        <v>12.8</v>
      </c>
      <c r="C12" s="48">
        <v>18.899999999999999</v>
      </c>
      <c r="D12" s="48">
        <v>13.3</v>
      </c>
      <c r="E12" s="48">
        <v>9.9</v>
      </c>
      <c r="F12" s="48">
        <v>17.3</v>
      </c>
      <c r="G12" s="48">
        <v>18.3</v>
      </c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</row>
    <row r="13" spans="1:74">
      <c r="A13" s="42" t="s">
        <v>62</v>
      </c>
      <c r="B13" s="48">
        <v>4.3</v>
      </c>
      <c r="C13" s="48">
        <v>6.2</v>
      </c>
      <c r="D13" s="48">
        <v>5.6</v>
      </c>
      <c r="E13" s="48">
        <v>2.4</v>
      </c>
      <c r="F13" s="48">
        <v>5.4</v>
      </c>
      <c r="G13" s="48">
        <v>4.7</v>
      </c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</row>
    <row r="14" spans="1:74">
      <c r="A14" s="42" t="s">
        <v>63</v>
      </c>
      <c r="B14" s="48">
        <v>0.4</v>
      </c>
      <c r="C14" s="48">
        <v>0.2</v>
      </c>
      <c r="D14" s="48">
        <v>0.5</v>
      </c>
      <c r="E14" s="48">
        <v>0.2</v>
      </c>
      <c r="F14" s="48">
        <v>0.3</v>
      </c>
      <c r="G14" s="48">
        <v>0.2</v>
      </c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</row>
    <row r="15" spans="1:74">
      <c r="A15" s="42"/>
      <c r="B15" s="48"/>
      <c r="C15" s="48"/>
      <c r="D15" s="48"/>
      <c r="E15" s="48"/>
      <c r="F15" s="48"/>
      <c r="G15" s="48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</row>
    <row r="16" spans="1:74">
      <c r="A16" s="44" t="s">
        <v>64</v>
      </c>
      <c r="B16" s="48"/>
      <c r="C16" s="48"/>
      <c r="D16" s="48"/>
      <c r="E16" s="48"/>
      <c r="F16" s="48"/>
      <c r="G16" s="48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</row>
    <row r="17" spans="1:74">
      <c r="A17" s="42" t="s">
        <v>65</v>
      </c>
      <c r="B17" s="48">
        <v>62.6</v>
      </c>
      <c r="C17" s="48">
        <v>74.900000000000006</v>
      </c>
      <c r="D17" s="48">
        <v>81</v>
      </c>
      <c r="E17" s="48">
        <v>47.3</v>
      </c>
      <c r="F17" s="48">
        <v>47.2</v>
      </c>
      <c r="G17" s="48">
        <v>53.9</v>
      </c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</row>
    <row r="18" spans="1:74">
      <c r="A18" s="42" t="s">
        <v>66</v>
      </c>
      <c r="B18" s="48">
        <v>37.299999999999997</v>
      </c>
      <c r="C18" s="48">
        <v>24.9</v>
      </c>
      <c r="D18" s="48">
        <v>18.7</v>
      </c>
      <c r="E18" s="48">
        <v>52.6</v>
      </c>
      <c r="F18" s="48">
        <v>52.6</v>
      </c>
      <c r="G18" s="48">
        <v>46</v>
      </c>
      <c r="H18" s="42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</row>
    <row r="19" spans="1:74">
      <c r="A19" s="42" t="s">
        <v>63</v>
      </c>
      <c r="B19" s="48">
        <v>0.1</v>
      </c>
      <c r="C19" s="48">
        <v>0.1</v>
      </c>
      <c r="D19" s="48">
        <v>0.3</v>
      </c>
      <c r="E19" s="48">
        <v>0.1</v>
      </c>
      <c r="F19" s="48">
        <v>0.1</v>
      </c>
      <c r="G19" s="48">
        <v>0.1</v>
      </c>
      <c r="H19" s="42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</row>
    <row r="20" spans="1:74">
      <c r="A20" s="42"/>
      <c r="B20" s="48"/>
      <c r="C20" s="48"/>
      <c r="D20" s="48"/>
      <c r="E20" s="48"/>
      <c r="F20" s="48"/>
      <c r="G20" s="48"/>
      <c r="H20" s="42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</row>
    <row r="21" spans="1:74">
      <c r="A21" s="44" t="s">
        <v>67</v>
      </c>
      <c r="B21" s="48"/>
      <c r="C21" s="48"/>
      <c r="D21" s="48"/>
      <c r="E21" s="48"/>
      <c r="F21" s="48"/>
      <c r="G21" s="48"/>
      <c r="H21" s="42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</row>
    <row r="22" spans="1:74">
      <c r="A22" s="42" t="s">
        <v>68</v>
      </c>
      <c r="B22" s="48">
        <v>3.7</v>
      </c>
      <c r="C22" s="48">
        <v>4.7</v>
      </c>
      <c r="D22" s="48">
        <v>2.8</v>
      </c>
      <c r="E22" s="48">
        <v>4.7</v>
      </c>
      <c r="F22" s="48">
        <v>3.6</v>
      </c>
      <c r="G22" s="48">
        <v>4.5</v>
      </c>
      <c r="H22" s="42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</row>
    <row r="23" spans="1:74">
      <c r="A23" s="42" t="s">
        <v>69</v>
      </c>
      <c r="B23" s="48">
        <v>16.8</v>
      </c>
      <c r="C23" s="48">
        <v>13.7</v>
      </c>
      <c r="D23" s="48">
        <v>9.6999999999999993</v>
      </c>
      <c r="E23" s="48">
        <v>11.4</v>
      </c>
      <c r="F23" s="48">
        <v>12.4</v>
      </c>
      <c r="G23" s="48">
        <v>11.1</v>
      </c>
      <c r="H23" s="42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</row>
    <row r="24" spans="1:74">
      <c r="A24" s="42" t="s">
        <v>70</v>
      </c>
      <c r="B24" s="48">
        <v>13.3</v>
      </c>
      <c r="C24" s="48">
        <v>22.5</v>
      </c>
      <c r="D24" s="48">
        <v>24.7</v>
      </c>
      <c r="E24" s="48">
        <v>10.7</v>
      </c>
      <c r="F24" s="48">
        <v>3.7</v>
      </c>
      <c r="G24" s="48">
        <v>27.8</v>
      </c>
      <c r="H24" s="42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</row>
    <row r="25" spans="1:74">
      <c r="A25" s="42" t="s">
        <v>71</v>
      </c>
      <c r="B25" s="48">
        <v>32.4</v>
      </c>
      <c r="C25" s="48">
        <v>40.6</v>
      </c>
      <c r="D25" s="48">
        <v>43.2</v>
      </c>
      <c r="E25" s="48">
        <v>39.799999999999997</v>
      </c>
      <c r="F25" s="48">
        <v>32.9</v>
      </c>
      <c r="G25" s="48">
        <v>37.6</v>
      </c>
      <c r="H25" s="42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</row>
    <row r="26" spans="1:74">
      <c r="A26" s="42" t="s">
        <v>21</v>
      </c>
      <c r="B26" s="48">
        <v>33.6</v>
      </c>
      <c r="C26" s="48">
        <v>18.3</v>
      </c>
      <c r="D26" s="48">
        <v>19.2</v>
      </c>
      <c r="E26" s="48">
        <v>33.299999999999997</v>
      </c>
      <c r="F26" s="48">
        <v>47.2</v>
      </c>
      <c r="G26" s="48">
        <v>19</v>
      </c>
      <c r="H26" s="42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</row>
    <row r="27" spans="1:74">
      <c r="A27" s="42" t="s">
        <v>63</v>
      </c>
      <c r="B27" s="48">
        <v>0.1</v>
      </c>
      <c r="C27" s="48">
        <v>0.1</v>
      </c>
      <c r="D27" s="48">
        <v>0.3</v>
      </c>
      <c r="E27" s="48">
        <v>0.1</v>
      </c>
      <c r="F27" s="48">
        <v>0.1</v>
      </c>
      <c r="G27" s="48">
        <v>0.1</v>
      </c>
      <c r="H27" s="42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</row>
    <row r="28" spans="1:74">
      <c r="A28" s="42"/>
      <c r="B28" s="48"/>
      <c r="C28" s="48"/>
      <c r="D28" s="48"/>
      <c r="E28" s="48"/>
      <c r="F28" s="48"/>
      <c r="G28" s="48"/>
      <c r="H28" s="42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</row>
    <row r="29" spans="1:74">
      <c r="A29" s="44" t="s">
        <v>72</v>
      </c>
      <c r="B29" s="48"/>
      <c r="C29" s="48"/>
      <c r="D29" s="48"/>
      <c r="E29" s="48"/>
      <c r="F29" s="48"/>
      <c r="G29" s="48"/>
      <c r="H29" s="42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</row>
    <row r="30" spans="1:74">
      <c r="A30" s="42" t="s">
        <v>73</v>
      </c>
      <c r="B30" s="50">
        <f>5.4+2.3</f>
        <v>7.7</v>
      </c>
      <c r="C30" s="50">
        <f>2+1.6</f>
        <v>3.6</v>
      </c>
      <c r="D30" s="50">
        <f>6.4+4.3</f>
        <v>10.7</v>
      </c>
      <c r="E30" s="50">
        <f>4.4+1.9</f>
        <v>6.3000000000000007</v>
      </c>
      <c r="F30" s="50">
        <f>3.5+1.9</f>
        <v>5.4</v>
      </c>
      <c r="G30" s="50">
        <f>2.7+1.2</f>
        <v>3.9000000000000004</v>
      </c>
      <c r="H30" s="51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</row>
    <row r="31" spans="1:74">
      <c r="A31" s="42" t="s">
        <v>74</v>
      </c>
      <c r="B31" s="50">
        <f>20.4</f>
        <v>20.399999999999999</v>
      </c>
      <c r="C31" s="50">
        <f>14.7</f>
        <v>14.7</v>
      </c>
      <c r="D31" s="50">
        <f>26.2</f>
        <v>26.2</v>
      </c>
      <c r="E31" s="50">
        <v>11.7</v>
      </c>
      <c r="F31" s="50">
        <f>13.7</f>
        <v>13.7</v>
      </c>
      <c r="G31" s="50">
        <f>9.5</f>
        <v>9.5</v>
      </c>
      <c r="H31" s="42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</row>
    <row r="32" spans="1:74">
      <c r="A32" s="42" t="s">
        <v>75</v>
      </c>
      <c r="B32" s="50">
        <f>14.9+24</f>
        <v>38.9</v>
      </c>
      <c r="C32" s="50">
        <f>11+18</f>
        <v>29</v>
      </c>
      <c r="D32" s="50">
        <f>11.1+16.2</f>
        <v>27.299999999999997</v>
      </c>
      <c r="E32" s="50">
        <f>5.8+9.2</f>
        <v>15</v>
      </c>
      <c r="F32" s="50">
        <f>10.5+17.1</f>
        <v>27.6</v>
      </c>
      <c r="G32" s="50">
        <f>7.2+9.6</f>
        <v>16.8</v>
      </c>
      <c r="H32" s="42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</row>
    <row r="33" spans="1:74">
      <c r="A33" s="42" t="s">
        <v>76</v>
      </c>
      <c r="B33" s="50">
        <f>8.5+10.4+6.2+7.7</f>
        <v>32.799999999999997</v>
      </c>
      <c r="C33" s="50">
        <f>12.9+12.3+19.3+8.1</f>
        <v>52.6</v>
      </c>
      <c r="D33" s="50">
        <f>10.5+4.9+9.3+11.1</f>
        <v>35.800000000000004</v>
      </c>
      <c r="E33" s="50">
        <f>7.4+6.6+16+36.7</f>
        <v>66.7</v>
      </c>
      <c r="F33" s="50">
        <f>11.5+8.9+18.7+14.1</f>
        <v>53.199999999999996</v>
      </c>
      <c r="G33" s="50">
        <f>5.7+8.3+22.7+32.8</f>
        <v>69.5</v>
      </c>
      <c r="H33" s="42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</row>
    <row r="34" spans="1:74">
      <c r="A34" s="42" t="s">
        <v>63</v>
      </c>
      <c r="B34" s="50">
        <f>0.2</f>
        <v>0.2</v>
      </c>
      <c r="C34" s="50">
        <f>0.1</f>
        <v>0.1</v>
      </c>
      <c r="D34" s="50">
        <f>0.1</f>
        <v>0.1</v>
      </c>
      <c r="E34" s="50">
        <f>0.5</f>
        <v>0.5</v>
      </c>
      <c r="F34" s="50">
        <f>0.2</f>
        <v>0.2</v>
      </c>
      <c r="G34" s="50">
        <f>0.3</f>
        <v>0.3</v>
      </c>
      <c r="H34" s="42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</row>
    <row r="35" spans="1:74">
      <c r="A35" s="42"/>
      <c r="B35" s="50"/>
      <c r="C35" s="50"/>
      <c r="D35" s="50"/>
      <c r="E35" s="50"/>
      <c r="F35" s="50"/>
      <c r="G35" s="50"/>
      <c r="H35" s="42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</row>
    <row r="36" spans="1:74">
      <c r="A36" s="42"/>
      <c r="B36" s="50"/>
      <c r="C36" s="50"/>
      <c r="D36" s="50"/>
      <c r="E36" s="50"/>
      <c r="F36" s="50"/>
      <c r="G36" s="50"/>
      <c r="H36" s="42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</row>
    <row r="37" spans="1:74">
      <c r="A37" s="51" t="s">
        <v>77</v>
      </c>
      <c r="B37" s="50"/>
      <c r="C37" s="52"/>
      <c r="D37" s="53"/>
      <c r="E37" s="52"/>
      <c r="F37" s="53"/>
      <c r="G37" s="42"/>
      <c r="H37" s="42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</row>
    <row r="38" spans="1:74">
      <c r="A38" s="42" t="s">
        <v>78</v>
      </c>
      <c r="B38" s="53"/>
      <c r="C38" s="52"/>
      <c r="D38" s="53"/>
      <c r="E38" s="52"/>
      <c r="F38" s="53"/>
      <c r="G38" s="42"/>
      <c r="H38" s="42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</row>
    <row r="39" spans="1:74">
      <c r="A39" s="42" t="s">
        <v>95</v>
      </c>
      <c r="B39" s="54"/>
      <c r="C39" s="43"/>
      <c r="D39" s="43"/>
      <c r="E39" s="43"/>
      <c r="F39" s="43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</row>
    <row r="40" spans="1:74">
      <c r="A40" s="42" t="s">
        <v>79</v>
      </c>
      <c r="B40" s="53"/>
      <c r="C40" s="52"/>
      <c r="D40" s="53"/>
      <c r="E40" s="52"/>
      <c r="F40" s="53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</row>
  </sheetData>
  <phoneticPr fontId="8" type="noConversion"/>
  <pageMargins left="0.59055118110236204" right="0.59055118110236204" top="0.90551181102362199" bottom="0.39370078740157499" header="0.511811023622047" footer="0.196850393700787"/>
  <pageSetup paperSize="9" orientation="portrait" horizontalDpi="1200" verticalDpi="1200" r:id="rId1"/>
  <headerFooter alignWithMargins="0">
    <oddHeader xml:space="preserve">&amp;L&amp;"Arial,Negrita"D11. LA FORMACION PERMANENTE Y CONTINUA
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D11. 1</vt:lpstr>
      <vt:lpstr>D11.2</vt:lpstr>
      <vt:lpstr>D11.3</vt:lpstr>
      <vt:lpstr>D11.4</vt:lpstr>
      <vt:lpstr>D11.5</vt:lpstr>
    </vt:vector>
  </TitlesOfParts>
  <Company>M.E.C.D.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 formación continua</dc:title>
  <dc:subject>Libro de Indicadores Estadísticos</dc:subject>
  <dc:creator>Oficina de Estadística</dc:creator>
  <cp:keywords>CIFRAS, INDICADORES, ESTADISTICA</cp:keywords>
  <cp:lastModifiedBy>Turón Oliver Martha</cp:lastModifiedBy>
  <cp:lastPrinted>2006-10-31T12:57:08Z</cp:lastPrinted>
  <dcterms:created xsi:type="dcterms:W3CDTF">2000-01-20T10:25:02Z</dcterms:created>
  <dcterms:modified xsi:type="dcterms:W3CDTF">2022-06-17T10:54:14Z</dcterms:modified>
</cp:coreProperties>
</file>